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3" activeTab="0"/>
  </bookViews>
  <sheets>
    <sheet name="predmer i predracun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'predmer i predracun'!$A$2:$H$143</definedName>
    <definedName name="_xlnm.Print_Area_5">#REF!</definedName>
    <definedName name="_xlnm.Print_Area_6">#REF!</definedName>
    <definedName name="_xlnm.Print_Area_7">#REF!</definedName>
    <definedName name="_xlnm.Print_Area" localSheetId="0">'predmer i predracun'!$A$2:$H$128</definedName>
  </definedNames>
  <calcPr fullCalcOnLoad="1"/>
</workbook>
</file>

<file path=xl/sharedStrings.xml><?xml version="1.0" encoding="utf-8"?>
<sst xmlns="http://schemas.openxmlformats.org/spreadsheetml/2006/main" count="230" uniqueCount="116">
  <si>
    <t>ГРАЂЕВИНСКИ РАДОВИ</t>
  </si>
  <si>
    <t>Р.Б.</t>
  </si>
  <si>
    <t>Врста радова</t>
  </si>
  <si>
    <t>Ј.М.</t>
  </si>
  <si>
    <t>Количина</t>
  </si>
  <si>
    <t>Цене по Ј.М. без ПДВ-а</t>
  </si>
  <si>
    <t>Свега без ПДВ-а</t>
  </si>
  <si>
    <t>I</t>
  </si>
  <si>
    <t>Припремни радови</t>
  </si>
  <si>
    <t>м2</t>
  </si>
  <si>
    <t>ПРИПРЕМНИ РАДОВИ</t>
  </si>
  <si>
    <t>УКУПНО</t>
  </si>
  <si>
    <t>II</t>
  </si>
  <si>
    <t>Демонтаже  и  рушења</t>
  </si>
  <si>
    <t xml:space="preserve">ДЕМОНТАЖЕ И РУШЕЊА </t>
  </si>
  <si>
    <t>III</t>
  </si>
  <si>
    <t>IV</t>
  </si>
  <si>
    <t>Зидарски радови</t>
  </si>
  <si>
    <t>ЗИДАРСКИ  РАДОВИ</t>
  </si>
  <si>
    <t>V</t>
  </si>
  <si>
    <t>Бетонски и армирано бетонски радови</t>
  </si>
  <si>
    <t>VI</t>
  </si>
  <si>
    <t>VII</t>
  </si>
  <si>
    <t>VIII</t>
  </si>
  <si>
    <t>IX</t>
  </si>
  <si>
    <t>X</t>
  </si>
  <si>
    <t>м</t>
  </si>
  <si>
    <t>Сувомонтажни  радови</t>
  </si>
  <si>
    <t>СУВОМОНТАЖНИ РАДОВИ</t>
  </si>
  <si>
    <t>Молерско фарбарски радови</t>
  </si>
  <si>
    <t>МОЛЕРСКО ФАРБАРСКИ  РАДОВИ</t>
  </si>
  <si>
    <t>XIV</t>
  </si>
  <si>
    <t>Остали радови</t>
  </si>
  <si>
    <t>ком</t>
  </si>
  <si>
    <t>ОСТАЛИ РАДОВИ</t>
  </si>
  <si>
    <t>УКУПНО СВИ РАДОВИ:</t>
  </si>
  <si>
    <t>ИНСТАЛАЦИЈЕ ВОДОВОДА И КАНАЛИЗАЦИЈЕ</t>
  </si>
  <si>
    <t>ИНСТАЛАЦИЈЕ ЈАКЕ СТРУЈЕ</t>
  </si>
  <si>
    <t>ИНСТАЛАЦИОНИ ПРОВОДНИЦИ</t>
  </si>
  <si>
    <t>Инсталациони проводници и цеви следећих типова и пресека</t>
  </si>
  <si>
    <t>Инсталациони проводници</t>
  </si>
  <si>
    <t>Бетонирање око стубова кружног пресека са предходним чишћењем -прањем , побијањем анкера, везивањем арматуре и  монтажом оплате четвороугаоног пресека .   Бетон уградити и неговати по прописима. У цену улазе и оплата, подупирачи, арматура и помоћна скела.</t>
  </si>
  <si>
    <t>м1</t>
  </si>
  <si>
    <t>Лимарски радови</t>
  </si>
  <si>
    <t>РШ до 25 цм</t>
  </si>
  <si>
    <t>РШ до 40 цм</t>
  </si>
  <si>
    <t>ЛИМАРСКИ   РАДОВИ</t>
  </si>
  <si>
    <t xml:space="preserve">Израда нише за завесе у спуштеним плафонима са челичном потконструкцијом и облагање противпожарним гипс картонским плочама ГКФ 2x15 мм, систем Кнауф Д112. Разред ватроотпорне заштите Ф60, само са доње стране.  Саставе обрадити глет масом и бандаж тракама по упутству пројектанта. У цену улази и радна скела. Обрачун по м. </t>
  </si>
  <si>
    <r>
      <t xml:space="preserve">Набавка и монтажа ревизија  у спуштеном </t>
    </r>
    <r>
      <rPr>
        <b/>
        <i/>
        <sz val="11"/>
        <rFont val="Times New Roman"/>
        <family val="1"/>
      </rPr>
      <t>противпожарном плафону</t>
    </r>
    <r>
      <rPr>
        <sz val="11"/>
        <rFont val="Times New Roman"/>
        <family val="1"/>
      </rPr>
      <t xml:space="preserve"> од  гипс картонским плочама ГКФ 2x15 мм, систем Кнауф Д112.   Саставе обрадити глет масом и бандаж тракама по упутству пројектанта. У цену улази и радна скела. Обрачун по м. </t>
    </r>
  </si>
  <si>
    <t>Дим. 30х30цм</t>
  </si>
  <si>
    <t xml:space="preserve">Набавка и монтажа ревивизије  у спуштеном  плафону од  гипс картонским плочама д=12.5мм. Саставе обрадити глет масом и бандаж тракама по упутству пројектанта. У цену улази и радна скела. Обрачун по м. </t>
  </si>
  <si>
    <t>Дим. 50х50цм</t>
  </si>
  <si>
    <t>Обрачун по м2</t>
  </si>
  <si>
    <t>Набавка  материјала и столарске поправке врата са пажљивом  демонтажом  и монтажом на другом месту.</t>
  </si>
  <si>
    <t>Набавка и монтажа нових перваз лајсни на постојеће штокове.</t>
  </si>
  <si>
    <t>Набавка материјала и бојење дрвених врата  са свим неопходним припремним радњама /брушење и кидовање/ у белој боји.</t>
  </si>
  <si>
    <t>Набавка, транспорт и постављање противклизних лајсни на газишта степеништа. Обрачун по м.</t>
  </si>
  <si>
    <t>Набавка, транспорт и постављање керамичких плочица  на газишта и  чела  степеништа. Обрачун по м.</t>
  </si>
  <si>
    <t>Израда и постављање противпожарних двокрилних  металних  врата. Врата израдити од кутијастих профила 60*60*4 мм који су обострано обложени лимом са испуном од минералне вуне. Завршна обрада је минизирање и бојење масном бојом два пута. Врата снабдети прописаним оковом за отварање и закључавање. Врата морају да поседују атест на ватроотпорност од 90 минута. У цену улази и завршна обрада штокова и пода.</t>
  </si>
  <si>
    <t>РЕКАПИТУЛАЦИЈА ГРАЂЕВИНСКИХ РАДОВА</t>
  </si>
  <si>
    <t>ИНСТАЛАЦИЈЕ ВОДОВОДНЕ,КАНАЛИЗАЦИОНЕ И ХИДРАНТСКЕ МРЕЖЕ</t>
  </si>
  <si>
    <t>Израда споја постојеће водоводне мреже Ø20(3/4") у санитарним чворовима на новоизграђену водоводну вертикалу Ø32(5/4") за први други спрат . Потребно је оштемовати зид на месту споја, пронаћи постојећу цев, исећи је и урадити везу на вертикалу.</t>
  </si>
  <si>
    <t>Израда споја постојеће водоводне мреже Ø15(1/2")на постојећу инсталацију  у санитарним чворовима на за потребе  електричног акумулационог бојлера 80л у приземлју и на 2 спрату . Потребно је оштемовати зид на месту споја, пронаћи постојећу цев, исећи је и урадити везу на вертикалу.</t>
  </si>
  <si>
    <t>Набавка, транспорт  и монтажа хоризонталног електричног акумулационог  бојлера од 80 l са сигурносним венрилом и свим потребним материјалом за монтажу.</t>
  </si>
  <si>
    <t>Пробијање отвора  кроз АБ међуспратну конструкцију дијамантском  бушилицом за продоре водоводних и канализационих цеви. Обрачун по ком.</t>
  </si>
  <si>
    <t xml:space="preserve">Шахт </t>
  </si>
  <si>
    <t>1.</t>
  </si>
  <si>
    <t>2.</t>
  </si>
  <si>
    <t>комп.</t>
  </si>
  <si>
    <t>3.</t>
  </si>
  <si>
    <t>Набавка, транспорт и монтажа PEHD водоводних цеви  Ø75(2 1/2'') за везу од прикључка до водомерног шахта и од шахта до објекта                                                       Обрачун по м':</t>
  </si>
  <si>
    <t>м'</t>
  </si>
  <si>
    <t>4.</t>
  </si>
  <si>
    <t>Набавка и испорука материјала за израду новог прикључка на водоводну мрежу  (цев PE Ø110):                                                         -фланш адаптер Ø110/100 - 2 ком                           -LG T комад DN 100/65/100 - 1 ком                 -OKZ Еуро затварач DN65 са UG - 1 ком        -улична капа за вентил - 1ком                                 Обрачун за комплет испоруку материјала док сам прикључаак изводи ЈКП Лазаревац.</t>
  </si>
  <si>
    <t>Укупно водоводна, канализациона и хидрантска мрежа</t>
  </si>
  <si>
    <t>N2XH-J  3x1.5mm</t>
  </si>
  <si>
    <t>N2XH-J  3x2.5mm</t>
  </si>
  <si>
    <t>N2XH-J  5x2.5mm</t>
  </si>
  <si>
    <t>РЕКАПИТУЛАЦИЈА ИНСТАЛАЦИЈА  ЈАКЕ  СТРУЈЕ</t>
  </si>
  <si>
    <t>РЕКАПИТУЛАЦИЈА НЕПРЕДВИЂЕНИХ РАДОВА НА ЗГРАДИ ПРАВОСУДНИХ ОРГАНА У ЛАЗАРЕВЦУ</t>
  </si>
  <si>
    <t>Лимарски  радови</t>
  </si>
  <si>
    <t>Инсталација водовода</t>
  </si>
  <si>
    <t>Инсталација јаке струје</t>
  </si>
  <si>
    <t>УКУПНО СВИ НЕПРЕДВИЂЕНИ РАДОВИ:</t>
  </si>
  <si>
    <t xml:space="preserve">Набавка   и монтажа нових квака и шилдова на постојећим и новим  унутрашњим дрвеним вратима. </t>
  </si>
  <si>
    <t>Набавка и  уградња прелазних лајсни од елоксираног алуминијума  ширине 4цм за покривање спојева на прелазу између  различих подних облога . Обрачун по м1.</t>
  </si>
  <si>
    <t>Набавка материјал, ручно сечење "Ytong" блокова и дозиђивање парапета различитих висина  на фасадним зидовима дебљине д=25цм, просечне висине до 12 цм. Прозори постављени од стране предходних извођача радова а парапети нису изведени до под прозор већ су постављени на дрвене кајле.   Обрачун по м.</t>
  </si>
  <si>
    <t>Пажљива демонтажа ушрафљених украсних вертикалних лимених опшивки  са АБ стубова између прозора на уличној фасади , висине 3.20м и  РШ до 35цм. Позиција обухвата  демонтажу,  пренос преко фасадне скеле, вертикални транспорт и одвоз на депонију  .Обрачун по м1.</t>
  </si>
  <si>
    <t xml:space="preserve"> Обијање постојећег малтера са димњака и зидова  . Обити  малтер и кламфама очистити спојнице до дубине 2 цм, а површину опеке очистити челичним четкама. Шут прикупити, изнети, утоварити на камион и одвести на депонију. Обрачун по м² обијене површине.  </t>
  </si>
  <si>
    <t xml:space="preserve"> Пажљива демонтажа ламината. Демонтиран ламинат и подлогу /постојећи филц и фолија/ прикупити, изнети, утоварити на камион и одвести на депонију.  Обрачун по м2.  </t>
  </si>
  <si>
    <t xml:space="preserve">  Разбијање подлоге-виназ плочица испод постојећег ламината на местима где се постављају керамичке плочице, слојеве  испод ламината   /битуменски премаз и кошуљица/ прикупити, изнети, утоварити на камион и одвести на  депонију.  Обрачун по м2.  </t>
  </si>
  <si>
    <t>Зидарска обрада - малтерисање вертикалних удубљења  ширине до 30цм на  местима демонтираних декоративних лимарских опшивки на фасади . У цену улази употреба радне скеле. Обрачун по м.</t>
  </si>
  <si>
    <t>Зидарска обрада /прање, шприцање и малтерисање са пердашењем/- инсталатерских шлицева на местима пролаза нових каблова и укидања постојећих, ширине до 30цм. У цену улази употреба радне скеле  . Обрачун по м.</t>
  </si>
  <si>
    <t>Израда и постављање окапница  од пластифицираног лима дебљине д=0.55 мм, боја  по избору пројектанта. У цену улази набавка,израда, монтажа и радна скела. Обрачун по м1.</t>
  </si>
  <si>
    <t xml:space="preserve">Израда и монтажа спуштених  плафона д=12.5мм  од гипсаних плоча типа „кнауф“, „ригипс“ или еквивалентног квалитета, на припадајућој типској подконструкцији за ову врсту плафона. Све саставе бандажирати. Спуштени плафони се изводе у ходницима сутерена, призеља, првог и другог спрата, због великог великог броја инсталационих каблова. </t>
  </si>
  <si>
    <t>Набавка материјала и бојење дрвених  портала у ходницима  са свим неопходним припремним радњама /брушење, кидовање, заштитом стаклених површина  и монтажом радне скеле /,у белој боји .</t>
  </si>
  <si>
    <t>Причвршћавање - типловање постојећих прозора на два места у делу парапета, попуњавање спојева са зидом пурпеном и штеловање. Прозори су постојећи раније монтирани на трећем спрату објекта у ранијим фазама извођења.</t>
  </si>
  <si>
    <t>Набавка, транспорт и монтажа  ПВЦ подпрозорских даски у белој боји , ширине до 25цм. Позиција се изводи на свим новим прозорима. Обрачун по м.</t>
  </si>
  <si>
    <t xml:space="preserve">Демонтажа дела постојеће водоводне вертикале у сутерену  и израда споја за монтажу нове вертикале Ø32(5/4").  Потребно је исећи део водоводне вертикале (2м) и урадити  везу за монтажу нове вертикале. </t>
  </si>
  <si>
    <t>Свега са ПДВ-ом</t>
  </si>
  <si>
    <t>Израда и постављање солбанака од пластифицираног лима дебљине д=0.55 мм, боја  по избору пројектанта, на делу прозора уграђених у претходним фазама извођења радова. У цену улази набавка,израда, монтажа и радна скела. Обрачун по м1.</t>
  </si>
  <si>
    <r>
      <t xml:space="preserve">Набавка, транспорт и монтажа водомера DN65(2 1/2'') са свим потребним материјалом за монтажу :                                                </t>
    </r>
    <r>
      <rPr>
        <u val="single"/>
        <sz val="11"/>
        <rFont val="Times New Roman"/>
        <family val="1"/>
      </rPr>
      <t xml:space="preserve">*спецификација материјала за водомерни шахт : </t>
    </r>
    <r>
      <rPr>
        <sz val="11"/>
        <rFont val="Times New Roman"/>
        <family val="1"/>
      </rPr>
      <t xml:space="preserve">                                                                 -водомер DN 65 - 1 ком                                 -OKZ вентил DN65 са точком  - 2 ком               -огрлица (набушница) Ø75-3/4'' - 1 ком                -испусна славина  Ø3/4'' - 1 ком                         -туљак са летећом прирубницом PE75-3ком       -LG T комад DN 65/50/65 - 1 ком                  -прирубница са навојем DN50-5/4'' - 1 ком Обрачун за комплет изведену позицију по претходном опису</t>
    </r>
  </si>
  <si>
    <r>
      <t xml:space="preserve">Измештање постојећег водомера Ø 32(5/4'') из објекта у водоводни шахт . </t>
    </r>
    <r>
      <rPr>
        <b/>
        <sz val="11"/>
        <rFont val="Times New Roman"/>
        <family val="1"/>
      </rPr>
      <t>Опис:</t>
    </r>
    <r>
      <rPr>
        <sz val="11"/>
        <rFont val="Times New Roman"/>
        <family val="1"/>
      </rPr>
      <t xml:space="preserve"> Потребно је демонтирати постојећи водомер са вентилима који се налазе у објекту,као и  7 м' видно постављених челично-поцинкованих цеви у просторији иза водомера (судски архив) и блиндирати цев на улазу у објекат. Демонтирани водомер поново монтирати у новом водомерном шахту ван објекта са набавком нових узводних и низводних усмеривача. Обарачун за комплет изведену позицију по претходном  опису. </t>
    </r>
  </si>
  <si>
    <t>Чишћење, скупљање и одвоз преосталог шута и грађевинског материјала од предходног извођача радова  а пре почетка  извођења уговорених радова.  Обрачун по м² очишћене површине.</t>
  </si>
  <si>
    <t xml:space="preserve">Пажљива демонтажа лимарских окапница РШ до 20цм  са фасадних зидова .Позиција обухвата  демонтажу,  пренос преко фасадне скеле, вертикални транспорт и одвоз на депонију. Обрачун по м1. </t>
  </si>
  <si>
    <t xml:space="preserve">Пажљива демонтажа  ЛИМЕНИХ солбанака  РШ до 20цм  са дворишних фасадних зидова .Позиција обухвата  демонтажу,  пренос преко фасадне скеле, вертикални транспорт и одвоз на депонију. Обрачун по м1. </t>
  </si>
  <si>
    <t>ПРЕДМЕР И ПРЕДРАЧУН - ОБРАЗАЦ СТРУКТУРЕ ПОНУЂЕНЕ ЦЕНЕ                                                                                                                               за јавну набавку непредвиђених радова на доградњи, реконструкцији и адаптацији зграде правосудних органа у Лазаревцу, ЈН 34/2017</t>
  </si>
  <si>
    <t>Цена по Ј.М. без ПДВ-а</t>
  </si>
  <si>
    <t>Цена по Ј.М. са ПДВ-ом</t>
  </si>
  <si>
    <t>Напомена: у случајевима где се наводи појединачни робни знак, патент или тип, додаје се: "или одговарајуће", у склaду са чланом 72. став 4. Закона о јавним набавкама (''Службени гласник РС'', бр. 124/12, 14/15 и 68/15).  Упутство како да се попуни Образац структуре цене: У колону "Цена по Ј.М. без ПДВ-а" понуђач уписује цену по јединици мере изражену у динарима без обрачунатог пореза на додату вредност, за сваку тражену позицију. У колону "Цена по Ј.М. са ПДВ-ом" понуђач уписује цену по јединици мере изражену у динарима са обрачунатим порезом на додату вредност, за сваку тражену позицију. У колону "Свега без ПДВ-а" понуђач уписује цену за укупну количину изражену у динарима без обрачунатог пореза на додату вредност, за сваку тражену позицију. У колону "Свега са ПДВ-ом" понуђач уписује цену за укупну количину изражену у динарима са обрачунатим порезом на додату вредност, за сваку тражену позицију.</t>
  </si>
  <si>
    <t>датум:</t>
  </si>
  <si>
    <t>________________________</t>
  </si>
  <si>
    <t>место:</t>
  </si>
  <si>
    <t>потпис одговорног лица понуђача</t>
  </si>
  <si>
    <t>__________________________</t>
  </si>
  <si>
    <t>М.П.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</si>
</sst>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\ mmmm\,\ yyyy"/>
    <numFmt numFmtId="177" formatCode="[$-409]h:mm:ss\ AM/PM"/>
    <numFmt numFmtId="178" formatCode="&quot;$&quot;#,##0.00"/>
  </numFmts>
  <fonts count="43">
    <font>
      <sz val="10"/>
      <name val="Arial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29" borderId="3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7" applyNumberFormat="0" applyFill="0" applyAlignment="0" applyProtection="0"/>
    <xf numFmtId="0" fontId="38" fillId="32" borderId="0" applyNumberFormat="0" applyBorder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34" borderId="11" xfId="47" applyFont="1" applyFill="1" applyBorder="1" applyAlignment="1">
      <alignment horizontal="left" vertical="top" wrapText="1"/>
      <protection/>
    </xf>
    <xf numFmtId="4" fontId="4" fillId="34" borderId="11" xfId="47" applyNumberFormat="1" applyFont="1" applyFill="1" applyBorder="1" applyAlignment="1">
      <alignment/>
      <protection/>
    </xf>
    <xf numFmtId="4" fontId="4" fillId="34" borderId="11" xfId="47" applyNumberFormat="1" applyFont="1" applyFill="1" applyBorder="1" applyAlignment="1">
      <alignment horizontal="center"/>
      <protection/>
    </xf>
    <xf numFmtId="1" fontId="4" fillId="34" borderId="11" xfId="47" applyNumberFormat="1" applyFont="1" applyFill="1" applyBorder="1" applyAlignment="1">
      <alignment horizontal="center" vertical="center"/>
      <protection/>
    </xf>
    <xf numFmtId="4" fontId="4" fillId="34" borderId="11" xfId="47" applyNumberFormat="1" applyFont="1" applyFill="1" applyBorder="1" applyAlignment="1">
      <alignment horizontal="right"/>
      <protection/>
    </xf>
    <xf numFmtId="4" fontId="4" fillId="34" borderId="0" xfId="47" applyNumberFormat="1" applyFont="1" applyFill="1" applyAlignment="1">
      <alignment vertical="center"/>
      <protection/>
    </xf>
    <xf numFmtId="1" fontId="4" fillId="34" borderId="11" xfId="47" applyNumberFormat="1" applyFont="1" applyFill="1" applyBorder="1" applyAlignment="1">
      <alignment vertical="center" wrapText="1"/>
      <protection/>
    </xf>
    <xf numFmtId="4" fontId="4" fillId="34" borderId="11" xfId="47" applyNumberFormat="1" applyFont="1" applyFill="1" applyBorder="1" applyAlignment="1">
      <alignment vertical="center" wrapText="1"/>
      <protection/>
    </xf>
    <xf numFmtId="1" fontId="4" fillId="34" borderId="12" xfId="47" applyNumberFormat="1" applyFont="1" applyFill="1" applyBorder="1" applyAlignment="1">
      <alignment horizontal="center" vertical="center"/>
      <protection/>
    </xf>
    <xf numFmtId="4" fontId="4" fillId="34" borderId="13" xfId="47" applyNumberFormat="1" applyFont="1" applyFill="1" applyBorder="1" applyAlignment="1">
      <alignment horizontal="left" vertical="top"/>
      <protection/>
    </xf>
    <xf numFmtId="4" fontId="4" fillId="34" borderId="13" xfId="47" applyNumberFormat="1" applyFont="1" applyFill="1" applyBorder="1" applyAlignment="1">
      <alignment horizontal="center"/>
      <protection/>
    </xf>
    <xf numFmtId="4" fontId="4" fillId="34" borderId="13" xfId="47" applyNumberFormat="1" applyFont="1" applyFill="1" applyBorder="1" applyAlignment="1">
      <alignment/>
      <protection/>
    </xf>
    <xf numFmtId="4" fontId="4" fillId="34" borderId="13" xfId="47" applyNumberFormat="1" applyFont="1" applyFill="1" applyBorder="1" applyAlignment="1">
      <alignment horizontal="right"/>
      <protection/>
    </xf>
    <xf numFmtId="4" fontId="4" fillId="34" borderId="11" xfId="47" applyNumberFormat="1" applyFont="1" applyFill="1" applyBorder="1" applyAlignment="1">
      <alignment horizontal="left" vertical="top"/>
      <protection/>
    </xf>
    <xf numFmtId="4" fontId="3" fillId="34" borderId="0" xfId="47" applyNumberFormat="1" applyFont="1" applyFill="1" applyAlignment="1">
      <alignment vertical="center"/>
      <protection/>
    </xf>
    <xf numFmtId="0" fontId="4" fillId="35" borderId="11" xfId="47" applyFont="1" applyFill="1" applyBorder="1" applyAlignment="1">
      <alignment horizontal="left" vertical="top" wrapText="1"/>
      <protection/>
    </xf>
    <xf numFmtId="4" fontId="4" fillId="34" borderId="12" xfId="47" applyNumberFormat="1" applyFont="1" applyFill="1" applyBorder="1" applyAlignment="1">
      <alignment horizontal="right"/>
      <protection/>
    </xf>
    <xf numFmtId="4" fontId="4" fillId="34" borderId="11" xfId="47" applyNumberFormat="1" applyFont="1" applyFill="1" applyBorder="1" applyAlignment="1">
      <alignment horizontal="left" vertical="center"/>
      <protection/>
    </xf>
    <xf numFmtId="4" fontId="4" fillId="34" borderId="0" xfId="47" applyNumberFormat="1" applyFont="1" applyFill="1" applyAlignment="1">
      <alignment horizontal="center" vertical="center"/>
      <protection/>
    </xf>
    <xf numFmtId="1" fontId="4" fillId="34" borderId="14" xfId="47" applyNumberFormat="1" applyFont="1" applyFill="1" applyBorder="1" applyAlignment="1">
      <alignment horizontal="center" vertical="center"/>
      <protection/>
    </xf>
    <xf numFmtId="4" fontId="4" fillId="34" borderId="11" xfId="47" applyNumberFormat="1" applyFont="1" applyFill="1" applyBorder="1" applyAlignment="1">
      <alignment horizontal="right" vertical="center"/>
      <protection/>
    </xf>
    <xf numFmtId="0" fontId="4" fillId="34" borderId="11" xfId="47" applyFont="1" applyFill="1" applyBorder="1" applyAlignment="1">
      <alignment horizontal="justify" wrapText="1"/>
      <protection/>
    </xf>
    <xf numFmtId="4" fontId="4" fillId="34" borderId="0" xfId="47" applyNumberFormat="1" applyFont="1" applyFill="1" applyBorder="1" applyAlignment="1">
      <alignment/>
      <protection/>
    </xf>
    <xf numFmtId="0" fontId="7" fillId="34" borderId="11" xfId="47" applyFont="1" applyFill="1" applyBorder="1" applyAlignment="1">
      <alignment horizontal="justify" vertical="center" wrapText="1"/>
      <protection/>
    </xf>
    <xf numFmtId="0" fontId="4" fillId="34" borderId="0" xfId="47" applyFont="1" applyFill="1">
      <alignment/>
      <protection/>
    </xf>
    <xf numFmtId="0" fontId="4" fillId="34" borderId="0" xfId="47" applyFont="1" applyFill="1" applyAlignment="1">
      <alignment horizontal="left" vertical="top"/>
      <protection/>
    </xf>
    <xf numFmtId="0" fontId="4" fillId="34" borderId="0" xfId="47" applyFont="1" applyFill="1" applyAlignment="1">
      <alignment/>
      <protection/>
    </xf>
    <xf numFmtId="0" fontId="4" fillId="34" borderId="0" xfId="47" applyFont="1" applyFill="1" applyAlignment="1">
      <alignment horizontal="right"/>
      <protection/>
    </xf>
    <xf numFmtId="0" fontId="4" fillId="34" borderId="11" xfId="47" applyFont="1" applyFill="1" applyBorder="1" applyAlignment="1">
      <alignment horizontal="center" vertical="center" wrapText="1"/>
      <protection/>
    </xf>
    <xf numFmtId="0" fontId="4" fillId="34" borderId="13" xfId="47" applyFont="1" applyFill="1" applyBorder="1" applyAlignment="1">
      <alignment wrapText="1"/>
      <protection/>
    </xf>
    <xf numFmtId="4" fontId="4" fillId="34" borderId="15" xfId="47" applyNumberFormat="1" applyFont="1" applyFill="1" applyBorder="1" applyAlignment="1">
      <alignment/>
      <protection/>
    </xf>
    <xf numFmtId="0" fontId="4" fillId="34" borderId="16" xfId="47" applyFont="1" applyFill="1" applyBorder="1" applyAlignment="1">
      <alignment horizontal="center" vertical="center" wrapText="1"/>
      <protection/>
    </xf>
    <xf numFmtId="0" fontId="4" fillId="34" borderId="17" xfId="47" applyFont="1" applyFill="1" applyBorder="1" applyAlignment="1">
      <alignment horizontal="center" vertical="center" wrapText="1"/>
      <protection/>
    </xf>
    <xf numFmtId="1" fontId="4" fillId="34" borderId="16" xfId="47" applyNumberFormat="1" applyFont="1" applyFill="1" applyBorder="1" applyAlignment="1">
      <alignment horizontal="center" vertical="center"/>
      <protection/>
    </xf>
    <xf numFmtId="4" fontId="4" fillId="34" borderId="17" xfId="47" applyNumberFormat="1" applyFont="1" applyFill="1" applyBorder="1" applyAlignment="1">
      <alignment horizontal="left" vertical="top"/>
      <protection/>
    </xf>
    <xf numFmtId="4" fontId="4" fillId="34" borderId="17" xfId="47" applyNumberFormat="1" applyFont="1" applyFill="1" applyBorder="1" applyAlignment="1">
      <alignment/>
      <protection/>
    </xf>
    <xf numFmtId="4" fontId="4" fillId="34" borderId="17" xfId="47" applyNumberFormat="1" applyFont="1" applyFill="1" applyBorder="1" applyAlignment="1">
      <alignment horizontal="right"/>
      <protection/>
    </xf>
    <xf numFmtId="1" fontId="4" fillId="34" borderId="11" xfId="47" applyNumberFormat="1" applyFont="1" applyFill="1" applyBorder="1" applyAlignment="1">
      <alignment horizontal="center" vertical="center" wrapText="1"/>
      <protection/>
    </xf>
    <xf numFmtId="4" fontId="4" fillId="34" borderId="11" xfId="47" applyNumberFormat="1" applyFont="1" applyFill="1" applyBorder="1" applyAlignment="1">
      <alignment horizontal="center" wrapText="1"/>
      <protection/>
    </xf>
    <xf numFmtId="0" fontId="4" fillId="34" borderId="0" xfId="47" applyFont="1" applyFill="1" applyBorder="1" applyAlignment="1">
      <alignment horizontal="center" vertical="center"/>
      <protection/>
    </xf>
    <xf numFmtId="0" fontId="4" fillId="34" borderId="12" xfId="47" applyFont="1" applyFill="1" applyBorder="1" applyAlignment="1">
      <alignment horizontal="center" vertical="center"/>
      <protection/>
    </xf>
    <xf numFmtId="0" fontId="4" fillId="34" borderId="11" xfId="47" applyFont="1" applyFill="1" applyBorder="1" applyAlignment="1">
      <alignment horizontal="center" vertical="center"/>
      <protection/>
    </xf>
    <xf numFmtId="0" fontId="4" fillId="34" borderId="11" xfId="47" applyFont="1" applyFill="1" applyBorder="1" applyAlignment="1">
      <alignment horizontal="center"/>
      <protection/>
    </xf>
    <xf numFmtId="49" fontId="4" fillId="34" borderId="18" xfId="47" applyNumberFormat="1" applyFont="1" applyFill="1" applyBorder="1" applyAlignment="1">
      <alignment horizontal="center" vertical="top" wrapText="1" shrinkToFit="1"/>
      <protection/>
    </xf>
    <xf numFmtId="0" fontId="4" fillId="34" borderId="11" xfId="47" applyFont="1" applyFill="1" applyBorder="1" applyAlignment="1">
      <alignment vertical="top" wrapText="1"/>
      <protection/>
    </xf>
    <xf numFmtId="49" fontId="4" fillId="34" borderId="11" xfId="47" applyNumberFormat="1" applyFont="1" applyFill="1" applyBorder="1" applyAlignment="1">
      <alignment horizontal="center" wrapText="1" shrinkToFit="1"/>
      <protection/>
    </xf>
    <xf numFmtId="2" fontId="4" fillId="34" borderId="11" xfId="47" applyNumberFormat="1" applyFont="1" applyFill="1" applyBorder="1" applyAlignment="1">
      <alignment horizontal="center"/>
      <protection/>
    </xf>
    <xf numFmtId="49" fontId="4" fillId="34" borderId="19" xfId="47" applyNumberFormat="1" applyFont="1" applyFill="1" applyBorder="1" applyAlignment="1">
      <alignment horizontal="center" vertical="top" wrapText="1" shrinkToFit="1"/>
      <protection/>
    </xf>
    <xf numFmtId="0" fontId="4" fillId="34" borderId="20" xfId="47" applyFont="1" applyFill="1" applyBorder="1" applyAlignment="1">
      <alignment vertical="top" wrapText="1"/>
      <protection/>
    </xf>
    <xf numFmtId="49" fontId="4" fillId="34" borderId="14" xfId="47" applyNumberFormat="1" applyFont="1" applyFill="1" applyBorder="1" applyAlignment="1">
      <alignment horizontal="center" wrapText="1" shrinkToFit="1"/>
      <protection/>
    </xf>
    <xf numFmtId="2" fontId="4" fillId="34" borderId="14" xfId="47" applyNumberFormat="1" applyFont="1" applyFill="1" applyBorder="1" applyAlignment="1">
      <alignment horizontal="center"/>
      <protection/>
    </xf>
    <xf numFmtId="0" fontId="4" fillId="34" borderId="0" xfId="47" applyFont="1" applyFill="1" applyAlignment="1">
      <alignment vertical="center"/>
      <protection/>
    </xf>
    <xf numFmtId="1" fontId="4" fillId="34" borderId="13" xfId="47" applyNumberFormat="1" applyFont="1" applyFill="1" applyBorder="1" applyAlignment="1">
      <alignment horizontal="left" vertical="center"/>
      <protection/>
    </xf>
    <xf numFmtId="1" fontId="4" fillId="34" borderId="21" xfId="47" applyNumberFormat="1" applyFont="1" applyFill="1" applyBorder="1" applyAlignment="1">
      <alignment horizontal="left" vertical="center"/>
      <protection/>
    </xf>
    <xf numFmtId="4" fontId="4" fillId="34" borderId="12" xfId="47" applyNumberFormat="1" applyFont="1" applyFill="1" applyBorder="1" applyAlignment="1">
      <alignment horizontal="center"/>
      <protection/>
    </xf>
    <xf numFmtId="0" fontId="4" fillId="34" borderId="13" xfId="47" applyFont="1" applyFill="1" applyBorder="1" applyAlignment="1">
      <alignment horizontal="left" vertical="top"/>
      <protection/>
    </xf>
    <xf numFmtId="0" fontId="4" fillId="34" borderId="11" xfId="47" applyFont="1" applyFill="1" applyBorder="1" applyAlignment="1">
      <alignment horizontal="left"/>
      <protection/>
    </xf>
    <xf numFmtId="0" fontId="4" fillId="34" borderId="11" xfId="47" applyFont="1" applyFill="1" applyBorder="1" applyAlignment="1">
      <alignment/>
      <protection/>
    </xf>
    <xf numFmtId="0" fontId="4" fillId="34" borderId="11" xfId="47" applyFont="1" applyFill="1" applyBorder="1" applyAlignment="1">
      <alignment horizontal="left" vertical="top"/>
      <protection/>
    </xf>
    <xf numFmtId="0" fontId="4" fillId="34" borderId="0" xfId="47" applyFont="1" applyFill="1" applyAlignment="1">
      <alignment horizontal="left"/>
      <protection/>
    </xf>
    <xf numFmtId="4" fontId="4" fillId="34" borderId="0" xfId="47" applyNumberFormat="1" applyFont="1" applyFill="1" applyAlignment="1">
      <alignment/>
      <protection/>
    </xf>
    <xf numFmtId="0" fontId="4" fillId="34" borderId="11" xfId="47" applyFont="1" applyFill="1" applyBorder="1" applyAlignment="1">
      <alignment horizontal="center" wrapText="1"/>
      <protection/>
    </xf>
    <xf numFmtId="1" fontId="4" fillId="34" borderId="11" xfId="47" applyNumberFormat="1" applyFont="1" applyFill="1" applyBorder="1" applyAlignment="1">
      <alignment horizontal="center"/>
      <protection/>
    </xf>
    <xf numFmtId="4" fontId="4" fillId="34" borderId="12" xfId="47" applyNumberFormat="1" applyFont="1" applyFill="1" applyBorder="1" applyAlignment="1">
      <alignment/>
      <protection/>
    </xf>
    <xf numFmtId="1" fontId="4" fillId="34" borderId="0" xfId="47" applyNumberFormat="1" applyFont="1" applyFill="1" applyAlignment="1">
      <alignment horizontal="center" vertical="center"/>
      <protection/>
    </xf>
    <xf numFmtId="4" fontId="4" fillId="34" borderId="0" xfId="47" applyNumberFormat="1" applyFont="1" applyFill="1" applyAlignment="1">
      <alignment horizontal="left" vertical="top"/>
      <protection/>
    </xf>
    <xf numFmtId="4" fontId="4" fillId="34" borderId="0" xfId="47" applyNumberFormat="1" applyFont="1" applyFill="1" applyAlignment="1">
      <alignment horizontal="center"/>
      <protection/>
    </xf>
    <xf numFmtId="4" fontId="4" fillId="34" borderId="0" xfId="47" applyNumberFormat="1" applyFont="1" applyFill="1" applyAlignment="1">
      <alignment horizontal="right"/>
      <protection/>
    </xf>
    <xf numFmtId="4" fontId="4" fillId="34" borderId="11" xfId="47" applyNumberFormat="1" applyFont="1" applyFill="1" applyBorder="1" applyAlignment="1">
      <alignment horizontal="center"/>
      <protection/>
    </xf>
    <xf numFmtId="4" fontId="4" fillId="34" borderId="13" xfId="47" applyNumberFormat="1" applyFont="1" applyFill="1" applyBorder="1" applyAlignment="1">
      <alignment horizontal="center"/>
      <protection/>
    </xf>
    <xf numFmtId="4" fontId="4" fillId="34" borderId="12" xfId="47" applyNumberFormat="1" applyFont="1" applyFill="1" applyBorder="1" applyAlignment="1">
      <alignment horizontal="center" vertical="center"/>
      <protection/>
    </xf>
    <xf numFmtId="0" fontId="4" fillId="34" borderId="11" xfId="47" applyFont="1" applyFill="1" applyBorder="1" applyAlignment="1">
      <alignment horizontal="center"/>
      <protection/>
    </xf>
    <xf numFmtId="0" fontId="4" fillId="34" borderId="11" xfId="47" applyFont="1" applyFill="1" applyBorder="1" applyAlignment="1">
      <alignment horizontal="center" vertical="center" wrapText="1"/>
      <protection/>
    </xf>
    <xf numFmtId="4" fontId="4" fillId="34" borderId="11" xfId="47" applyNumberFormat="1" applyFont="1" applyFill="1" applyBorder="1" applyAlignment="1">
      <alignment/>
      <protection/>
    </xf>
    <xf numFmtId="4" fontId="4" fillId="34" borderId="11" xfId="47" applyNumberFormat="1" applyFont="1" applyFill="1" applyBorder="1" applyAlignment="1">
      <alignment vertical="center"/>
      <protection/>
    </xf>
    <xf numFmtId="0" fontId="4" fillId="34" borderId="11" xfId="47" applyFont="1" applyFill="1" applyBorder="1" applyAlignment="1">
      <alignment horizontal="right" vertical="center" wrapText="1"/>
      <protection/>
    </xf>
    <xf numFmtId="0" fontId="4" fillId="34" borderId="11" xfId="47" applyFont="1" applyFill="1" applyBorder="1" applyAlignment="1">
      <alignment horizontal="center" wrapText="1"/>
      <protection/>
    </xf>
    <xf numFmtId="0" fontId="4" fillId="34" borderId="11" xfId="47" applyFont="1" applyFill="1" applyBorder="1" applyAlignment="1">
      <alignment horizontal="right" wrapText="1"/>
      <protection/>
    </xf>
    <xf numFmtId="4" fontId="4" fillId="34" borderId="11" xfId="47" applyNumberFormat="1" applyFont="1" applyFill="1" applyBorder="1" applyAlignment="1">
      <alignment/>
      <protection/>
    </xf>
    <xf numFmtId="4" fontId="4" fillId="34" borderId="12" xfId="47" applyNumberFormat="1" applyFont="1" applyFill="1" applyBorder="1" applyAlignment="1">
      <alignment horizontal="right" vertical="center"/>
      <protection/>
    </xf>
    <xf numFmtId="2" fontId="10" fillId="0" borderId="0" xfId="0" applyNumberFormat="1" applyFont="1" applyFill="1" applyBorder="1" applyAlignment="1">
      <alignment horizontal="left" vertical="top" wrapText="1" readingOrder="1"/>
    </xf>
    <xf numFmtId="4" fontId="4" fillId="34" borderId="11" xfId="47" applyNumberFormat="1" applyFont="1" applyFill="1" applyBorder="1" applyAlignment="1">
      <alignment horizontal="center" vertical="center" wrapText="1"/>
      <protection/>
    </xf>
    <xf numFmtId="0" fontId="4" fillId="34" borderId="22" xfId="47" applyFont="1" applyFill="1" applyBorder="1" applyAlignment="1">
      <alignment horizontal="center" wrapText="1"/>
      <protection/>
    </xf>
    <xf numFmtId="0" fontId="4" fillId="34" borderId="12" xfId="47" applyFont="1" applyFill="1" applyBorder="1" applyAlignment="1">
      <alignment horizontal="left" vertical="center" wrapText="1"/>
      <protection/>
    </xf>
    <xf numFmtId="4" fontId="4" fillId="34" borderId="11" xfId="47" applyNumberFormat="1" applyFont="1" applyFill="1" applyBorder="1" applyAlignment="1">
      <alignment horizontal="left" vertical="center" wrapText="1"/>
      <protection/>
    </xf>
    <xf numFmtId="0" fontId="4" fillId="34" borderId="23" xfId="47" applyFont="1" applyFill="1" applyBorder="1" applyAlignment="1">
      <alignment horizontal="left" vertical="top" wrapText="1"/>
      <protection/>
    </xf>
    <xf numFmtId="4" fontId="4" fillId="34" borderId="11" xfId="47" applyNumberFormat="1" applyFont="1" applyFill="1" applyBorder="1" applyAlignment="1">
      <alignment horizontal="center"/>
      <protection/>
    </xf>
    <xf numFmtId="1" fontId="4" fillId="34" borderId="11" xfId="47" applyNumberFormat="1" applyFont="1" applyFill="1" applyBorder="1" applyAlignment="1">
      <alignment horizontal="center" vertical="center"/>
      <protection/>
    </xf>
    <xf numFmtId="1" fontId="4" fillId="34" borderId="15" xfId="46" applyNumberFormat="1" applyFont="1" applyFill="1" applyBorder="1" applyAlignment="1" applyProtection="1">
      <alignment horizontal="center" vertical="center"/>
      <protection/>
    </xf>
    <xf numFmtId="4" fontId="4" fillId="34" borderId="13" xfId="47" applyNumberFormat="1" applyFont="1" applyFill="1" applyBorder="1" applyAlignment="1">
      <alignment horizontal="center"/>
      <protection/>
    </xf>
    <xf numFmtId="4" fontId="4" fillId="34" borderId="12" xfId="47" applyNumberFormat="1" applyFont="1" applyFill="1" applyBorder="1" applyAlignment="1">
      <alignment horizontal="justify" vertical="center"/>
      <protection/>
    </xf>
    <xf numFmtId="4" fontId="4" fillId="34" borderId="12" xfId="47" applyNumberFormat="1" applyFont="1" applyFill="1" applyBorder="1" applyAlignment="1">
      <alignment horizontal="left" vertical="center"/>
      <protection/>
    </xf>
    <xf numFmtId="4" fontId="4" fillId="34" borderId="21" xfId="47" applyNumberFormat="1" applyFont="1" applyFill="1" applyBorder="1" applyAlignment="1">
      <alignment horizontal="left" vertical="center"/>
      <protection/>
    </xf>
    <xf numFmtId="4" fontId="9" fillId="35" borderId="24" xfId="0" applyNumberFormat="1" applyFont="1" applyFill="1" applyBorder="1" applyAlignment="1">
      <alignment horizontal="left" vertical="center" wrapText="1"/>
    </xf>
    <xf numFmtId="4" fontId="8" fillId="35" borderId="24" xfId="0" applyNumberFormat="1" applyFont="1" applyFill="1" applyBorder="1" applyAlignment="1">
      <alignment horizontal="left" vertical="center" wrapText="1"/>
    </xf>
    <xf numFmtId="4" fontId="4" fillId="34" borderId="11" xfId="47" applyNumberFormat="1" applyFont="1" applyFill="1" applyBorder="1" applyAlignment="1">
      <alignment horizontal="center" vertical="center"/>
      <protection/>
    </xf>
    <xf numFmtId="0" fontId="4" fillId="34" borderId="13" xfId="47" applyFont="1" applyFill="1" applyBorder="1" applyAlignment="1">
      <alignment horizontal="center"/>
      <protection/>
    </xf>
    <xf numFmtId="4" fontId="4" fillId="34" borderId="12" xfId="47" applyNumberFormat="1" applyFont="1" applyFill="1" applyBorder="1" applyAlignment="1">
      <alignment horizontal="center" vertical="center"/>
      <protection/>
    </xf>
    <xf numFmtId="0" fontId="4" fillId="34" borderId="11" xfId="47" applyFont="1" applyFill="1" applyBorder="1" applyAlignment="1">
      <alignment horizontal="center"/>
      <protection/>
    </xf>
    <xf numFmtId="1" fontId="4" fillId="34" borderId="11" xfId="47" applyNumberFormat="1" applyFont="1" applyFill="1" applyBorder="1" applyAlignment="1">
      <alignment horizontal="center" vertical="center" wrapText="1"/>
      <protection/>
    </xf>
    <xf numFmtId="0" fontId="4" fillId="34" borderId="0" xfId="47" applyFont="1" applyFill="1" applyBorder="1" applyAlignment="1">
      <alignment horizontal="left" vertical="center"/>
      <protection/>
    </xf>
    <xf numFmtId="0" fontId="4" fillId="34" borderId="0" xfId="47" applyFont="1" applyFill="1" applyBorder="1" applyAlignment="1">
      <alignment horizontal="center" vertical="center"/>
      <protection/>
    </xf>
    <xf numFmtId="0" fontId="4" fillId="34" borderId="11" xfId="47" applyFont="1" applyFill="1" applyBorder="1" applyAlignment="1">
      <alignment horizontal="center" vertical="center" wrapText="1"/>
      <protection/>
    </xf>
    <xf numFmtId="4" fontId="4" fillId="34" borderId="11" xfId="47" applyNumberFormat="1" applyFont="1" applyFill="1" applyBorder="1" applyAlignment="1">
      <alignment/>
      <protection/>
    </xf>
    <xf numFmtId="0" fontId="4" fillId="34" borderId="12" xfId="47" applyFont="1" applyFill="1" applyBorder="1" applyAlignment="1">
      <alignment horizontal="left" vertical="center" wrapText="1"/>
      <protection/>
    </xf>
    <xf numFmtId="0" fontId="4" fillId="34" borderId="13" xfId="47" applyFont="1" applyFill="1" applyBorder="1" applyAlignment="1">
      <alignment horizontal="left" vertical="center" wrapText="1"/>
      <protection/>
    </xf>
    <xf numFmtId="0" fontId="4" fillId="34" borderId="21" xfId="47" applyFont="1" applyFill="1" applyBorder="1" applyAlignment="1">
      <alignment horizontal="left" vertical="center" wrapText="1"/>
      <protection/>
    </xf>
    <xf numFmtId="4" fontId="4" fillId="34" borderId="11" xfId="47" applyNumberFormat="1" applyFont="1" applyFill="1" applyBorder="1" applyAlignment="1">
      <alignment vertical="center"/>
      <protection/>
    </xf>
    <xf numFmtId="0" fontId="4" fillId="34" borderId="12" xfId="47" applyFont="1" applyFill="1" applyBorder="1" applyAlignment="1">
      <alignment horizontal="center" vertical="center" wrapText="1"/>
      <protection/>
    </xf>
    <xf numFmtId="0" fontId="4" fillId="34" borderId="13" xfId="47" applyFont="1" applyFill="1" applyBorder="1" applyAlignment="1">
      <alignment horizontal="center" vertical="center" wrapText="1"/>
      <protection/>
    </xf>
    <xf numFmtId="0" fontId="4" fillId="34" borderId="21" xfId="47" applyFont="1" applyFill="1" applyBorder="1" applyAlignment="1">
      <alignment horizontal="center" vertical="center" wrapText="1"/>
      <protection/>
    </xf>
    <xf numFmtId="0" fontId="4" fillId="34" borderId="12" xfId="47" applyFont="1" applyFill="1" applyBorder="1" applyAlignment="1">
      <alignment horizontal="left" wrapText="1"/>
      <protection/>
    </xf>
    <xf numFmtId="0" fontId="4" fillId="34" borderId="13" xfId="47" applyFont="1" applyFill="1" applyBorder="1" applyAlignment="1">
      <alignment horizontal="left" wrapText="1"/>
      <protection/>
    </xf>
    <xf numFmtId="0" fontId="4" fillId="34" borderId="21" xfId="47" applyFont="1" applyFill="1" applyBorder="1" applyAlignment="1">
      <alignment horizontal="left" wrapText="1"/>
      <protection/>
    </xf>
    <xf numFmtId="0" fontId="4" fillId="34" borderId="0" xfId="47" applyFont="1" applyFill="1" applyAlignment="1">
      <alignment horizontal="left" vertical="center" wrapText="1"/>
      <protection/>
    </xf>
    <xf numFmtId="0" fontId="4" fillId="34" borderId="15" xfId="47" applyFont="1" applyFill="1" applyBorder="1" applyAlignment="1">
      <alignment horizontal="left" vertical="center" wrapText="1"/>
      <protection/>
    </xf>
    <xf numFmtId="0" fontId="4" fillId="34" borderId="25" xfId="47" applyFont="1" applyFill="1" applyBorder="1" applyAlignment="1">
      <alignment horizontal="center" wrapText="1"/>
      <protection/>
    </xf>
    <xf numFmtId="0" fontId="4" fillId="34" borderId="26" xfId="47" applyFont="1" applyFill="1" applyBorder="1" applyAlignment="1">
      <alignment horizontal="center" wrapText="1"/>
      <protection/>
    </xf>
    <xf numFmtId="0" fontId="4" fillId="34" borderId="27" xfId="47" applyFont="1" applyFill="1" applyBorder="1" applyAlignment="1">
      <alignment horizontal="center" wrapText="1"/>
      <protection/>
    </xf>
    <xf numFmtId="2" fontId="10" fillId="0" borderId="28" xfId="0" applyNumberFormat="1" applyFont="1" applyFill="1" applyBorder="1" applyAlignment="1">
      <alignment vertical="top" wrapText="1" readingOrder="1"/>
    </xf>
    <xf numFmtId="2" fontId="10" fillId="0" borderId="0" xfId="0" applyNumberFormat="1" applyFont="1" applyFill="1" applyBorder="1" applyAlignment="1">
      <alignment vertical="top" wrapText="1" readingOrder="1"/>
    </xf>
    <xf numFmtId="2" fontId="10" fillId="0" borderId="28" xfId="0" applyNumberFormat="1" applyFont="1" applyFill="1" applyBorder="1" applyAlignment="1">
      <alignment horizontal="center" vertical="top" wrapText="1" readingOrder="1"/>
    </xf>
    <xf numFmtId="2" fontId="10" fillId="0" borderId="0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Check Cell" xfId="46"/>
    <cellStyle name="Excel Built-in Normal" xfId="47"/>
    <cellStyle name="Excel Built-in Normal 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7"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7"/>
      </font>
      <fill>
        <patternFill patternType="solid">
          <fgColor indexed="3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3"/>
  <sheetViews>
    <sheetView tabSelected="1" view="pageBreakPreview" zoomScaleNormal="84" zoomScaleSheetLayoutView="100" zoomScalePageLayoutView="0" workbookViewId="0" topLeftCell="A127">
      <selection activeCell="B147" sqref="B147"/>
    </sheetView>
  </sheetViews>
  <sheetFormatPr defaultColWidth="9.140625" defaultRowHeight="12.75"/>
  <cols>
    <col min="1" max="1" width="4.57421875" style="65" customWidth="1"/>
    <col min="2" max="2" width="38.00390625" style="66" customWidth="1"/>
    <col min="3" max="3" width="5.8515625" style="67" customWidth="1"/>
    <col min="4" max="4" width="9.57421875" style="61" bestFit="1" customWidth="1"/>
    <col min="5" max="5" width="12.140625" style="61" customWidth="1"/>
    <col min="6" max="6" width="12.57421875" style="61" bestFit="1" customWidth="1"/>
    <col min="7" max="7" width="14.28125" style="61" customWidth="1"/>
    <col min="8" max="8" width="13.421875" style="68" customWidth="1"/>
    <col min="9" max="16384" width="9.140625" style="6" customWidth="1"/>
  </cols>
  <sheetData>
    <row r="1" spans="2:8" ht="37.5" customHeight="1" thickBot="1">
      <c r="B1" s="94" t="s">
        <v>106</v>
      </c>
      <c r="C1" s="95"/>
      <c r="D1" s="95"/>
      <c r="E1" s="95"/>
      <c r="F1" s="95"/>
      <c r="G1" s="95"/>
      <c r="H1" s="95"/>
    </row>
    <row r="2" spans="1:8" ht="15.75" thickTop="1">
      <c r="A2" s="89" t="s">
        <v>0</v>
      </c>
      <c r="B2" s="89"/>
      <c r="C2" s="89"/>
      <c r="D2" s="89"/>
      <c r="E2" s="89"/>
      <c r="F2" s="89"/>
      <c r="G2" s="89"/>
      <c r="H2" s="89"/>
    </row>
    <row r="3" spans="1:8" ht="45">
      <c r="A3" s="7" t="s">
        <v>1</v>
      </c>
      <c r="B3" s="8" t="s">
        <v>2</v>
      </c>
      <c r="C3" s="8" t="s">
        <v>3</v>
      </c>
      <c r="D3" s="8" t="s">
        <v>4</v>
      </c>
      <c r="E3" s="82" t="s">
        <v>107</v>
      </c>
      <c r="F3" s="82" t="s">
        <v>108</v>
      </c>
      <c r="G3" s="82" t="s">
        <v>6</v>
      </c>
      <c r="H3" s="82" t="s">
        <v>99</v>
      </c>
    </row>
    <row r="4" spans="1:8" ht="15">
      <c r="A4" s="9"/>
      <c r="B4" s="10"/>
      <c r="C4" s="11"/>
      <c r="D4" s="12"/>
      <c r="E4" s="12"/>
      <c r="F4" s="12"/>
      <c r="G4" s="12"/>
      <c r="H4" s="13"/>
    </row>
    <row r="5" spans="1:8" ht="15">
      <c r="A5" s="9" t="s">
        <v>7</v>
      </c>
      <c r="B5" s="14" t="s">
        <v>8</v>
      </c>
      <c r="C5" s="90"/>
      <c r="D5" s="90"/>
      <c r="E5" s="90"/>
      <c r="F5" s="90"/>
      <c r="G5" s="90"/>
      <c r="H5" s="90"/>
    </row>
    <row r="6" spans="1:8" ht="81" customHeight="1">
      <c r="A6" s="4">
        <v>1</v>
      </c>
      <c r="B6" s="1" t="s">
        <v>103</v>
      </c>
      <c r="C6" s="3" t="s">
        <v>9</v>
      </c>
      <c r="D6" s="2">
        <v>357.47</v>
      </c>
      <c r="E6" s="2">
        <v>0</v>
      </c>
      <c r="F6" s="74">
        <f>1.2*E6</f>
        <v>0</v>
      </c>
      <c r="G6" s="74">
        <f>D6*E6</f>
        <v>0</v>
      </c>
      <c r="H6" s="5">
        <f>D6*F6</f>
        <v>0</v>
      </c>
    </row>
    <row r="7" spans="1:8" ht="15">
      <c r="A7" s="4" t="s">
        <v>7</v>
      </c>
      <c r="B7" s="14" t="s">
        <v>10</v>
      </c>
      <c r="C7" s="87" t="s">
        <v>11</v>
      </c>
      <c r="D7" s="87"/>
      <c r="E7" s="87"/>
      <c r="F7" s="69"/>
      <c r="G7" s="5">
        <f>SUM(G6:G6)</f>
        <v>0</v>
      </c>
      <c r="H7" s="5">
        <f>SUM(H6:H6)</f>
        <v>0</v>
      </c>
    </row>
    <row r="9" spans="1:8" ht="15">
      <c r="A9" s="4" t="s">
        <v>12</v>
      </c>
      <c r="B9" s="14" t="s">
        <v>13</v>
      </c>
      <c r="C9" s="87"/>
      <c r="D9" s="87"/>
      <c r="E9" s="87"/>
      <c r="F9" s="87"/>
      <c r="G9" s="87"/>
      <c r="H9" s="87"/>
    </row>
    <row r="10" spans="1:8" ht="120">
      <c r="A10" s="4">
        <v>1</v>
      </c>
      <c r="B10" s="1" t="s">
        <v>88</v>
      </c>
      <c r="C10" s="3" t="s">
        <v>9</v>
      </c>
      <c r="D10" s="2">
        <f>60+31.74</f>
        <v>91.74</v>
      </c>
      <c r="E10" s="2">
        <v>0</v>
      </c>
      <c r="F10" s="74">
        <f>1.2*E10</f>
        <v>0</v>
      </c>
      <c r="G10" s="74">
        <f>D10*E10</f>
        <v>0</v>
      </c>
      <c r="H10" s="5">
        <f>D10*F10</f>
        <v>0</v>
      </c>
    </row>
    <row r="11" spans="1:8" ht="90">
      <c r="A11" s="4">
        <v>2</v>
      </c>
      <c r="B11" s="1" t="s">
        <v>104</v>
      </c>
      <c r="C11" s="3" t="s">
        <v>26</v>
      </c>
      <c r="D11" s="2">
        <f>2*28.6+22*1.58+12*2.3</f>
        <v>119.56</v>
      </c>
      <c r="E11" s="2">
        <v>0</v>
      </c>
      <c r="F11" s="74">
        <f>1.2*E11</f>
        <v>0</v>
      </c>
      <c r="G11" s="74">
        <f aca="true" t="shared" si="0" ref="G11:G16">D11*E11</f>
        <v>0</v>
      </c>
      <c r="H11" s="5">
        <f>D11*F11</f>
        <v>0</v>
      </c>
    </row>
    <row r="12" spans="1:8" ht="90">
      <c r="A12" s="4">
        <v>3</v>
      </c>
      <c r="B12" s="1" t="s">
        <v>105</v>
      </c>
      <c r="C12" s="3" t="s">
        <v>26</v>
      </c>
      <c r="D12" s="2">
        <v>150</v>
      </c>
      <c r="E12" s="2">
        <v>0</v>
      </c>
      <c r="F12" s="74">
        <f>1.2*E12</f>
        <v>0</v>
      </c>
      <c r="G12" s="74">
        <f t="shared" si="0"/>
        <v>0</v>
      </c>
      <c r="H12" s="5">
        <f>D12*F12</f>
        <v>0</v>
      </c>
    </row>
    <row r="13" spans="1:8" ht="120">
      <c r="A13" s="4">
        <v>4</v>
      </c>
      <c r="B13" s="1" t="s">
        <v>87</v>
      </c>
      <c r="C13" s="3" t="s">
        <v>26</v>
      </c>
      <c r="D13" s="2">
        <f>30*3.25</f>
        <v>97.5</v>
      </c>
      <c r="E13" s="2">
        <v>0</v>
      </c>
      <c r="F13" s="74">
        <f>1.2*E13</f>
        <v>0</v>
      </c>
      <c r="G13" s="74">
        <f t="shared" si="0"/>
        <v>0</v>
      </c>
      <c r="H13" s="5">
        <f>D13*F13</f>
        <v>0</v>
      </c>
    </row>
    <row r="14" spans="1:8" ht="15">
      <c r="A14" s="4"/>
      <c r="B14" s="1"/>
      <c r="C14" s="3"/>
      <c r="D14" s="2"/>
      <c r="E14" s="2"/>
      <c r="F14" s="74"/>
      <c r="G14" s="74"/>
      <c r="H14" s="5"/>
    </row>
    <row r="15" spans="1:8" s="15" customFormat="1" ht="75" customHeight="1">
      <c r="A15" s="4">
        <v>5</v>
      </c>
      <c r="B15" s="1" t="s">
        <v>89</v>
      </c>
      <c r="C15" s="3" t="s">
        <v>9</v>
      </c>
      <c r="D15" s="2">
        <f>258+250+200+53</f>
        <v>761</v>
      </c>
      <c r="E15" s="2">
        <v>0</v>
      </c>
      <c r="F15" s="74">
        <f>1.2*E15</f>
        <v>0</v>
      </c>
      <c r="G15" s="74">
        <f t="shared" si="0"/>
        <v>0</v>
      </c>
      <c r="H15" s="5">
        <f>D15*F15</f>
        <v>0</v>
      </c>
    </row>
    <row r="16" spans="1:8" s="15" customFormat="1" ht="104.25" customHeight="1">
      <c r="A16" s="4">
        <v>6</v>
      </c>
      <c r="B16" s="1" t="s">
        <v>90</v>
      </c>
      <c r="C16" s="3" t="s">
        <v>9</v>
      </c>
      <c r="D16" s="2">
        <v>100</v>
      </c>
      <c r="E16" s="2">
        <v>0</v>
      </c>
      <c r="F16" s="74">
        <f>1.2*E16</f>
        <v>0</v>
      </c>
      <c r="G16" s="74">
        <f t="shared" si="0"/>
        <v>0</v>
      </c>
      <c r="H16" s="5">
        <f>D16*F16</f>
        <v>0</v>
      </c>
    </row>
    <row r="17" spans="1:8" ht="15">
      <c r="A17" s="4" t="s">
        <v>12</v>
      </c>
      <c r="B17" s="14" t="s">
        <v>14</v>
      </c>
      <c r="C17" s="87" t="s">
        <v>11</v>
      </c>
      <c r="D17" s="87"/>
      <c r="E17" s="87"/>
      <c r="F17" s="69"/>
      <c r="G17" s="5">
        <f>SUM(G10:G16)</f>
        <v>0</v>
      </c>
      <c r="H17" s="5">
        <f>SUM(H10:H16)</f>
        <v>0</v>
      </c>
    </row>
    <row r="19" spans="1:8" ht="15">
      <c r="A19" s="9" t="s">
        <v>15</v>
      </c>
      <c r="B19" s="14" t="s">
        <v>17</v>
      </c>
      <c r="C19" s="87"/>
      <c r="D19" s="87"/>
      <c r="E19" s="87"/>
      <c r="F19" s="87"/>
      <c r="G19" s="87"/>
      <c r="H19" s="87"/>
    </row>
    <row r="20" spans="1:8" ht="135">
      <c r="A20" s="88">
        <v>1</v>
      </c>
      <c r="B20" s="1" t="s">
        <v>86</v>
      </c>
      <c r="C20" s="3"/>
      <c r="D20" s="2"/>
      <c r="E20" s="2"/>
      <c r="F20" s="74"/>
      <c r="G20" s="74"/>
      <c r="H20" s="5"/>
    </row>
    <row r="21" spans="1:8" ht="15">
      <c r="A21" s="88"/>
      <c r="B21" s="1"/>
      <c r="C21" s="3" t="s">
        <v>26</v>
      </c>
      <c r="D21" s="2">
        <v>58</v>
      </c>
      <c r="E21" s="2">
        <v>0</v>
      </c>
      <c r="F21" s="74">
        <f>1.2*E21</f>
        <v>0</v>
      </c>
      <c r="G21" s="74">
        <f>D21*E21</f>
        <v>0</v>
      </c>
      <c r="H21" s="5">
        <f>D21*F21</f>
        <v>0</v>
      </c>
    </row>
    <row r="22" spans="1:8" ht="90">
      <c r="A22" s="88">
        <v>2</v>
      </c>
      <c r="B22" s="1" t="s">
        <v>91</v>
      </c>
      <c r="C22" s="3"/>
      <c r="D22" s="2"/>
      <c r="E22" s="2"/>
      <c r="F22" s="74"/>
      <c r="G22" s="74"/>
      <c r="H22" s="5"/>
    </row>
    <row r="23" spans="1:8" ht="15">
      <c r="A23" s="88"/>
      <c r="B23" s="1"/>
      <c r="C23" s="3" t="s">
        <v>26</v>
      </c>
      <c r="D23" s="2">
        <v>97.5</v>
      </c>
      <c r="E23" s="2">
        <v>0</v>
      </c>
      <c r="F23" s="74">
        <f>1.2*E23</f>
        <v>0</v>
      </c>
      <c r="G23" s="74">
        <f>D23*E23</f>
        <v>0</v>
      </c>
      <c r="H23" s="5">
        <f>D23*F23</f>
        <v>0</v>
      </c>
    </row>
    <row r="24" spans="1:8" ht="105">
      <c r="A24" s="88">
        <v>3</v>
      </c>
      <c r="B24" s="16" t="s">
        <v>92</v>
      </c>
      <c r="C24" s="3"/>
      <c r="D24" s="2"/>
      <c r="E24" s="2"/>
      <c r="F24" s="74"/>
      <c r="G24" s="74"/>
      <c r="H24" s="5"/>
    </row>
    <row r="25" spans="1:8" ht="15">
      <c r="A25" s="88"/>
      <c r="B25" s="1"/>
      <c r="C25" s="3" t="s">
        <v>26</v>
      </c>
      <c r="D25" s="2">
        <f>37*15</f>
        <v>555</v>
      </c>
      <c r="E25" s="79">
        <v>0</v>
      </c>
      <c r="F25" s="79">
        <f>1.2*E25</f>
        <v>0</v>
      </c>
      <c r="G25" s="74">
        <f>D25*E25</f>
        <v>0</v>
      </c>
      <c r="H25" s="5">
        <f>D25*F25</f>
        <v>0</v>
      </c>
    </row>
    <row r="26" spans="1:8" ht="15">
      <c r="A26" s="4"/>
      <c r="B26" s="1"/>
      <c r="C26" s="3"/>
      <c r="D26" s="2"/>
      <c r="E26" s="2"/>
      <c r="F26" s="74"/>
      <c r="G26" s="74"/>
      <c r="H26" s="5"/>
    </row>
    <row r="27" spans="1:8" ht="15">
      <c r="A27" s="4" t="str">
        <f>A19</f>
        <v>III</v>
      </c>
      <c r="B27" s="14" t="s">
        <v>18</v>
      </c>
      <c r="C27" s="87" t="s">
        <v>11</v>
      </c>
      <c r="D27" s="87"/>
      <c r="E27" s="87"/>
      <c r="F27" s="69"/>
      <c r="G27" s="5">
        <f>SUM(G21:G26)</f>
        <v>0</v>
      </c>
      <c r="H27" s="5">
        <f>SUM(H21:H26)</f>
        <v>0</v>
      </c>
    </row>
    <row r="29" spans="1:8" ht="15">
      <c r="A29" s="4" t="s">
        <v>16</v>
      </c>
      <c r="B29" s="91" t="s">
        <v>20</v>
      </c>
      <c r="C29" s="91"/>
      <c r="D29" s="91"/>
      <c r="E29" s="91"/>
      <c r="F29" s="91"/>
      <c r="G29" s="91"/>
      <c r="H29" s="91"/>
    </row>
    <row r="30" spans="1:8" ht="120">
      <c r="A30" s="4">
        <v>1</v>
      </c>
      <c r="B30" s="1" t="s">
        <v>41</v>
      </c>
      <c r="C30" s="3" t="s">
        <v>42</v>
      </c>
      <c r="D30" s="2">
        <f>3*3.2</f>
        <v>9.600000000000001</v>
      </c>
      <c r="E30" s="2">
        <v>0</v>
      </c>
      <c r="F30" s="74">
        <f>1.2*E30</f>
        <v>0</v>
      </c>
      <c r="G30" s="74">
        <f>D30*E30</f>
        <v>0</v>
      </c>
      <c r="H30" s="5">
        <f>D30*F30</f>
        <v>0</v>
      </c>
    </row>
    <row r="31" spans="1:8" ht="15">
      <c r="A31" s="4"/>
      <c r="B31" s="92" t="s">
        <v>20</v>
      </c>
      <c r="C31" s="93"/>
      <c r="D31" s="87" t="s">
        <v>11</v>
      </c>
      <c r="E31" s="87"/>
      <c r="F31" s="69"/>
      <c r="G31" s="5">
        <f>SUM(G30:G30)</f>
        <v>0</v>
      </c>
      <c r="H31" s="5">
        <f>SUM(H30:H30)</f>
        <v>0</v>
      </c>
    </row>
    <row r="33" spans="1:8" ht="15">
      <c r="A33" s="4" t="s">
        <v>19</v>
      </c>
      <c r="B33" s="14" t="s">
        <v>43</v>
      </c>
      <c r="C33" s="87"/>
      <c r="D33" s="87"/>
      <c r="E33" s="87"/>
      <c r="F33" s="87"/>
      <c r="G33" s="87"/>
      <c r="H33" s="87"/>
    </row>
    <row r="34" spans="1:8" ht="105">
      <c r="A34" s="88">
        <v>1</v>
      </c>
      <c r="B34" s="1" t="s">
        <v>100</v>
      </c>
      <c r="C34" s="3"/>
      <c r="D34" s="2"/>
      <c r="E34" s="2"/>
      <c r="F34" s="64"/>
      <c r="G34" s="64"/>
      <c r="H34" s="17"/>
    </row>
    <row r="35" spans="1:8" ht="15">
      <c r="A35" s="88"/>
      <c r="B35" s="1" t="s">
        <v>44</v>
      </c>
      <c r="C35" s="3" t="s">
        <v>26</v>
      </c>
      <c r="D35" s="2">
        <f>14*2.3+13*1.58+16*3*1.58+14*1.58+1.05*2</f>
        <v>152.79999999999998</v>
      </c>
      <c r="E35" s="2">
        <v>0</v>
      </c>
      <c r="F35" s="64">
        <f>1.2*E35</f>
        <v>0</v>
      </c>
      <c r="G35" s="64">
        <f>D35*E35</f>
        <v>0</v>
      </c>
      <c r="H35" s="17">
        <f>D35*F35</f>
        <v>0</v>
      </c>
    </row>
    <row r="36" spans="1:8" ht="75">
      <c r="A36" s="88">
        <v>2</v>
      </c>
      <c r="B36" s="1" t="s">
        <v>93</v>
      </c>
      <c r="C36" s="3"/>
      <c r="D36" s="2"/>
      <c r="E36" s="2"/>
      <c r="F36" s="64"/>
      <c r="G36" s="64"/>
      <c r="H36" s="17"/>
    </row>
    <row r="37" spans="1:8" ht="15">
      <c r="A37" s="88"/>
      <c r="B37" s="1" t="s">
        <v>45</v>
      </c>
      <c r="C37" s="3" t="s">
        <v>26</v>
      </c>
      <c r="D37" s="2">
        <v>40</v>
      </c>
      <c r="E37" s="2">
        <v>0</v>
      </c>
      <c r="F37" s="64">
        <f>1.2*E37</f>
        <v>0</v>
      </c>
      <c r="G37" s="64">
        <f>D37*E37</f>
        <v>0</v>
      </c>
      <c r="H37" s="17">
        <f>D37*F37</f>
        <v>0</v>
      </c>
    </row>
    <row r="38" spans="1:8" ht="15">
      <c r="A38" s="4" t="s">
        <v>19</v>
      </c>
      <c r="B38" s="14" t="s">
        <v>46</v>
      </c>
      <c r="C38" s="87" t="s">
        <v>11</v>
      </c>
      <c r="D38" s="87"/>
      <c r="E38" s="87"/>
      <c r="F38" s="55"/>
      <c r="G38" s="17">
        <f>SUM(G34:G37)</f>
        <v>0</v>
      </c>
      <c r="H38" s="17">
        <f>SUM(H34:H37)</f>
        <v>0</v>
      </c>
    </row>
    <row r="40" spans="1:8" s="19" customFormat="1" ht="15">
      <c r="A40" s="4" t="s">
        <v>21</v>
      </c>
      <c r="B40" s="18" t="s">
        <v>27</v>
      </c>
      <c r="C40" s="96"/>
      <c r="D40" s="96"/>
      <c r="E40" s="96"/>
      <c r="F40" s="96"/>
      <c r="G40" s="96"/>
      <c r="H40" s="96"/>
    </row>
    <row r="41" spans="1:8" ht="150">
      <c r="A41" s="88">
        <v>1</v>
      </c>
      <c r="B41" s="1" t="s">
        <v>47</v>
      </c>
      <c r="C41" s="3"/>
      <c r="D41" s="2"/>
      <c r="E41" s="2"/>
      <c r="F41" s="74"/>
      <c r="G41" s="74"/>
      <c r="H41" s="5"/>
    </row>
    <row r="42" spans="1:8" ht="15">
      <c r="A42" s="88"/>
      <c r="B42" s="1"/>
      <c r="C42" s="3" t="s">
        <v>26</v>
      </c>
      <c r="D42" s="2">
        <v>58</v>
      </c>
      <c r="E42" s="2">
        <v>0</v>
      </c>
      <c r="F42" s="74">
        <f>1.2*E42</f>
        <v>0</v>
      </c>
      <c r="G42" s="74">
        <f aca="true" t="shared" si="1" ref="G42:G49">D42*E42</f>
        <v>0</v>
      </c>
      <c r="H42" s="5">
        <f>D42*F42</f>
        <v>0</v>
      </c>
    </row>
    <row r="43" spans="1:8" ht="120">
      <c r="A43" s="88">
        <v>2</v>
      </c>
      <c r="B43" s="1" t="s">
        <v>48</v>
      </c>
      <c r="C43" s="3"/>
      <c r="D43" s="2"/>
      <c r="E43" s="2"/>
      <c r="F43" s="74"/>
      <c r="G43" s="74"/>
      <c r="H43" s="5"/>
    </row>
    <row r="44" spans="1:8" ht="15">
      <c r="A44" s="88"/>
      <c r="B44" s="1" t="s">
        <v>49</v>
      </c>
      <c r="C44" s="3" t="s">
        <v>33</v>
      </c>
      <c r="D44" s="2">
        <v>4</v>
      </c>
      <c r="E44" s="2">
        <v>0</v>
      </c>
      <c r="F44" s="74">
        <f>1.2*E44</f>
        <v>0</v>
      </c>
      <c r="G44" s="74">
        <f t="shared" si="1"/>
        <v>0</v>
      </c>
      <c r="H44" s="5">
        <f>D44*F44</f>
        <v>0</v>
      </c>
    </row>
    <row r="45" spans="1:8" ht="105">
      <c r="A45" s="88">
        <v>3</v>
      </c>
      <c r="B45" s="1" t="s">
        <v>50</v>
      </c>
      <c r="C45" s="3"/>
      <c r="D45" s="2"/>
      <c r="E45" s="2"/>
      <c r="F45" s="74"/>
      <c r="G45" s="74"/>
      <c r="H45" s="5"/>
    </row>
    <row r="46" spans="1:8" ht="15">
      <c r="A46" s="88"/>
      <c r="B46" s="1" t="s">
        <v>49</v>
      </c>
      <c r="C46" s="3" t="s">
        <v>33</v>
      </c>
      <c r="D46" s="2">
        <v>12</v>
      </c>
      <c r="E46" s="2">
        <v>0</v>
      </c>
      <c r="F46" s="74">
        <f>1.2*E46</f>
        <v>0</v>
      </c>
      <c r="G46" s="74">
        <f t="shared" si="1"/>
        <v>0</v>
      </c>
      <c r="H46" s="5">
        <f>D46*F46</f>
        <v>0</v>
      </c>
    </row>
    <row r="47" spans="1:8" ht="15">
      <c r="A47" s="20"/>
      <c r="B47" s="1" t="s">
        <v>51</v>
      </c>
      <c r="C47" s="3" t="s">
        <v>33</v>
      </c>
      <c r="D47" s="2">
        <v>1</v>
      </c>
      <c r="E47" s="2">
        <v>0</v>
      </c>
      <c r="F47" s="74">
        <f>1.2*E47</f>
        <v>0</v>
      </c>
      <c r="G47" s="74">
        <f t="shared" si="1"/>
        <v>0</v>
      </c>
      <c r="H47" s="5">
        <f>D47*F47</f>
        <v>0</v>
      </c>
    </row>
    <row r="48" spans="1:8" ht="150">
      <c r="A48" s="88">
        <v>3</v>
      </c>
      <c r="B48" s="1" t="s">
        <v>94</v>
      </c>
      <c r="C48" s="3"/>
      <c r="D48" s="2"/>
      <c r="E48" s="2"/>
      <c r="F48" s="74"/>
      <c r="G48" s="74"/>
      <c r="H48" s="5"/>
    </row>
    <row r="49" spans="1:8" ht="15">
      <c r="A49" s="88"/>
      <c r="B49" s="1" t="s">
        <v>52</v>
      </c>
      <c r="C49" s="3" t="s">
        <v>26</v>
      </c>
      <c r="D49" s="2">
        <v>280</v>
      </c>
      <c r="E49" s="2">
        <v>0</v>
      </c>
      <c r="F49" s="74">
        <f>1.2*E49</f>
        <v>0</v>
      </c>
      <c r="G49" s="74">
        <f t="shared" si="1"/>
        <v>0</v>
      </c>
      <c r="H49" s="5">
        <f>D49*F49</f>
        <v>0</v>
      </c>
    </row>
    <row r="50" spans="1:8" ht="15">
      <c r="A50" s="4" t="s">
        <v>21</v>
      </c>
      <c r="B50" s="18" t="s">
        <v>28</v>
      </c>
      <c r="C50" s="98" t="s">
        <v>11</v>
      </c>
      <c r="D50" s="98"/>
      <c r="E50" s="98"/>
      <c r="F50" s="71"/>
      <c r="G50" s="80">
        <f>SUM(G41:G49)</f>
        <v>0</v>
      </c>
      <c r="H50" s="21">
        <f>SUM(H41:H49)</f>
        <v>0</v>
      </c>
    </row>
    <row r="52" spans="1:8" ht="15">
      <c r="A52" s="4" t="s">
        <v>22</v>
      </c>
      <c r="B52" s="14" t="s">
        <v>29</v>
      </c>
      <c r="C52" s="87"/>
      <c r="D52" s="87"/>
      <c r="E52" s="87"/>
      <c r="F52" s="87"/>
      <c r="G52" s="87"/>
      <c r="H52" s="87"/>
    </row>
    <row r="53" spans="1:8" ht="60">
      <c r="A53" s="4">
        <v>1</v>
      </c>
      <c r="B53" s="1" t="s">
        <v>53</v>
      </c>
      <c r="C53" s="3" t="s">
        <v>33</v>
      </c>
      <c r="D53" s="2">
        <v>3</v>
      </c>
      <c r="E53" s="2">
        <v>0</v>
      </c>
      <c r="F53" s="74">
        <f>1.2*E53</f>
        <v>0</v>
      </c>
      <c r="G53" s="74">
        <f>D53*E53</f>
        <v>0</v>
      </c>
      <c r="H53" s="5">
        <f>D53*F53</f>
        <v>0</v>
      </c>
    </row>
    <row r="54" spans="1:8" ht="36" customHeight="1">
      <c r="A54" s="4">
        <v>2</v>
      </c>
      <c r="B54" s="1" t="s">
        <v>54</v>
      </c>
      <c r="C54" s="3" t="s">
        <v>26</v>
      </c>
      <c r="D54" s="2">
        <v>560</v>
      </c>
      <c r="E54" s="2">
        <v>0</v>
      </c>
      <c r="F54" s="74">
        <f>1.2*E54</f>
        <v>0</v>
      </c>
      <c r="G54" s="74">
        <f>D54*E54</f>
        <v>0</v>
      </c>
      <c r="H54" s="5">
        <f>D54*F54</f>
        <v>0</v>
      </c>
    </row>
    <row r="55" spans="1:8" ht="60">
      <c r="A55" s="4">
        <v>3</v>
      </c>
      <c r="B55" s="1" t="s">
        <v>55</v>
      </c>
      <c r="C55" s="3" t="s">
        <v>9</v>
      </c>
      <c r="D55" s="2">
        <f>48*7</f>
        <v>336</v>
      </c>
      <c r="E55" s="2">
        <v>0</v>
      </c>
      <c r="F55" s="74">
        <f>1.2*E55</f>
        <v>0</v>
      </c>
      <c r="G55" s="74">
        <f>D55*E55</f>
        <v>0</v>
      </c>
      <c r="H55" s="5">
        <f>D55*F55</f>
        <v>0</v>
      </c>
    </row>
    <row r="56" spans="1:8" ht="90">
      <c r="A56" s="4">
        <v>4</v>
      </c>
      <c r="B56" s="1" t="s">
        <v>95</v>
      </c>
      <c r="C56" s="3" t="s">
        <v>9</v>
      </c>
      <c r="D56" s="2">
        <f>7*(3.2*3.25)</f>
        <v>72.8</v>
      </c>
      <c r="E56" s="2">
        <v>0</v>
      </c>
      <c r="F56" s="74">
        <f>1.2*E56</f>
        <v>0</v>
      </c>
      <c r="G56" s="74">
        <f>D56*E56</f>
        <v>0</v>
      </c>
      <c r="H56" s="5">
        <f>D56*F56</f>
        <v>0</v>
      </c>
    </row>
    <row r="57" spans="1:8" ht="45">
      <c r="A57" s="4">
        <v>5</v>
      </c>
      <c r="B57" s="1" t="s">
        <v>84</v>
      </c>
      <c r="C57" s="3" t="s">
        <v>33</v>
      </c>
      <c r="D57" s="2">
        <v>54</v>
      </c>
      <c r="E57" s="2">
        <v>0</v>
      </c>
      <c r="F57" s="74">
        <f>1.2*E57</f>
        <v>0</v>
      </c>
      <c r="G57" s="74">
        <f>D57*E57</f>
        <v>0</v>
      </c>
      <c r="H57" s="5">
        <f>D57*F57</f>
        <v>0</v>
      </c>
    </row>
    <row r="58" spans="1:8" ht="15">
      <c r="A58" s="4" t="s">
        <v>22</v>
      </c>
      <c r="B58" s="14" t="s">
        <v>30</v>
      </c>
      <c r="C58" s="87" t="s">
        <v>11</v>
      </c>
      <c r="D58" s="87"/>
      <c r="E58" s="87"/>
      <c r="F58" s="55"/>
      <c r="G58" s="17">
        <f>SUM(G53:G57)</f>
        <v>0</v>
      </c>
      <c r="H58" s="17">
        <f>SUM(H53:H57)</f>
        <v>0</v>
      </c>
    </row>
    <row r="60" spans="1:8" ht="15">
      <c r="A60" s="4" t="s">
        <v>23</v>
      </c>
      <c r="B60" s="14" t="s">
        <v>32</v>
      </c>
      <c r="C60" s="87"/>
      <c r="D60" s="87"/>
      <c r="E60" s="87"/>
      <c r="F60" s="87"/>
      <c r="G60" s="87"/>
      <c r="H60" s="87"/>
    </row>
    <row r="61" spans="1:8" ht="105">
      <c r="A61" s="4">
        <v>1</v>
      </c>
      <c r="B61" s="1" t="s">
        <v>96</v>
      </c>
      <c r="C61" s="3" t="s">
        <v>33</v>
      </c>
      <c r="D61" s="2">
        <v>33</v>
      </c>
      <c r="E61" s="2">
        <v>0</v>
      </c>
      <c r="F61" s="74">
        <f aca="true" t="shared" si="2" ref="F61:F66">1.2*E61</f>
        <v>0</v>
      </c>
      <c r="G61" s="74">
        <f aca="true" t="shared" si="3" ref="G61:G66">D61*E61</f>
        <v>0</v>
      </c>
      <c r="H61" s="5">
        <f aca="true" t="shared" si="4" ref="H61:H66">D61*F61</f>
        <v>0</v>
      </c>
    </row>
    <row r="62" spans="1:8" ht="60">
      <c r="A62" s="4">
        <v>2</v>
      </c>
      <c r="B62" s="1" t="s">
        <v>97</v>
      </c>
      <c r="C62" s="3" t="s">
        <v>26</v>
      </c>
      <c r="D62" s="2">
        <f>4*2.25+6*2.25+2*2.2+1.58*20+1.52*11+1.42*8+1.42*11</f>
        <v>102.2</v>
      </c>
      <c r="E62" s="2">
        <v>0</v>
      </c>
      <c r="F62" s="74">
        <f t="shared" si="2"/>
        <v>0</v>
      </c>
      <c r="G62" s="74">
        <f t="shared" si="3"/>
        <v>0</v>
      </c>
      <c r="H62" s="5">
        <f t="shared" si="4"/>
        <v>0</v>
      </c>
    </row>
    <row r="63" spans="1:13" s="15" customFormat="1" ht="45.75" customHeight="1">
      <c r="A63" s="4">
        <v>3</v>
      </c>
      <c r="B63" s="1" t="s">
        <v>56</v>
      </c>
      <c r="C63" s="3" t="s">
        <v>26</v>
      </c>
      <c r="D63" s="2">
        <v>165</v>
      </c>
      <c r="E63" s="2">
        <v>0</v>
      </c>
      <c r="F63" s="74">
        <f t="shared" si="2"/>
        <v>0</v>
      </c>
      <c r="G63" s="74">
        <f t="shared" si="3"/>
        <v>0</v>
      </c>
      <c r="H63" s="5">
        <f t="shared" si="4"/>
        <v>0</v>
      </c>
      <c r="I63" s="6"/>
      <c r="J63" s="6"/>
      <c r="K63" s="6"/>
      <c r="L63" s="6"/>
      <c r="M63" s="6"/>
    </row>
    <row r="64" spans="1:13" s="15" customFormat="1" ht="46.5" customHeight="1">
      <c r="A64" s="4">
        <v>4</v>
      </c>
      <c r="B64" s="1" t="s">
        <v>57</v>
      </c>
      <c r="C64" s="3" t="s">
        <v>26</v>
      </c>
      <c r="D64" s="2">
        <v>165</v>
      </c>
      <c r="E64" s="2">
        <v>0</v>
      </c>
      <c r="F64" s="74">
        <f t="shared" si="2"/>
        <v>0</v>
      </c>
      <c r="G64" s="74">
        <f t="shared" si="3"/>
        <v>0</v>
      </c>
      <c r="H64" s="5">
        <f t="shared" si="4"/>
        <v>0</v>
      </c>
      <c r="I64" s="6"/>
      <c r="J64" s="6"/>
      <c r="K64" s="6"/>
      <c r="L64" s="6"/>
      <c r="M64" s="6"/>
    </row>
    <row r="65" spans="1:14" ht="180">
      <c r="A65" s="4">
        <v>5</v>
      </c>
      <c r="B65" s="22" t="s">
        <v>58</v>
      </c>
      <c r="C65" s="3" t="s">
        <v>33</v>
      </c>
      <c r="D65" s="2">
        <v>1</v>
      </c>
      <c r="E65" s="2">
        <v>0</v>
      </c>
      <c r="F65" s="64">
        <f t="shared" si="2"/>
        <v>0</v>
      </c>
      <c r="G65" s="64">
        <f t="shared" si="3"/>
        <v>0</v>
      </c>
      <c r="H65" s="17">
        <f t="shared" si="4"/>
        <v>0</v>
      </c>
      <c r="N65" s="23"/>
    </row>
    <row r="66" spans="1:14" ht="75">
      <c r="A66" s="4">
        <v>6</v>
      </c>
      <c r="B66" s="24" t="s">
        <v>85</v>
      </c>
      <c r="C66" s="3" t="s">
        <v>26</v>
      </c>
      <c r="D66" s="2">
        <v>60</v>
      </c>
      <c r="E66" s="2">
        <v>0</v>
      </c>
      <c r="F66" s="64">
        <f t="shared" si="2"/>
        <v>0</v>
      </c>
      <c r="G66" s="64">
        <f t="shared" si="3"/>
        <v>0</v>
      </c>
      <c r="H66" s="17">
        <f t="shared" si="4"/>
        <v>0</v>
      </c>
      <c r="N66" s="23"/>
    </row>
    <row r="67" spans="1:8" ht="15">
      <c r="A67" s="4" t="s">
        <v>23</v>
      </c>
      <c r="B67" s="14" t="s">
        <v>34</v>
      </c>
      <c r="C67" s="87" t="s">
        <v>11</v>
      </c>
      <c r="D67" s="87"/>
      <c r="E67" s="87"/>
      <c r="F67" s="69"/>
      <c r="G67" s="5">
        <f>SUM(G61:G66)</f>
        <v>0</v>
      </c>
      <c r="H67" s="5">
        <f>SUM(H61:H66)</f>
        <v>0</v>
      </c>
    </row>
    <row r="68" spans="1:8" ht="15">
      <c r="A68" s="101"/>
      <c r="B68" s="101"/>
      <c r="C68" s="101"/>
      <c r="D68" s="101"/>
      <c r="E68" s="101"/>
      <c r="F68" s="101"/>
      <c r="G68" s="101"/>
      <c r="H68" s="101"/>
    </row>
    <row r="69" spans="1:8" ht="15">
      <c r="A69" s="102" t="s">
        <v>59</v>
      </c>
      <c r="B69" s="102"/>
      <c r="C69" s="102"/>
      <c r="D69" s="102"/>
      <c r="E69" s="102"/>
      <c r="F69" s="102"/>
      <c r="G69" s="102"/>
      <c r="H69" s="102"/>
    </row>
    <row r="70" spans="1:8" ht="15">
      <c r="A70" s="25"/>
      <c r="B70" s="26"/>
      <c r="C70" s="27"/>
      <c r="D70" s="27"/>
      <c r="E70" s="27"/>
      <c r="F70" s="27"/>
      <c r="G70" s="27"/>
      <c r="H70" s="28"/>
    </row>
    <row r="71" spans="1:8" ht="30">
      <c r="A71" s="29" t="s">
        <v>1</v>
      </c>
      <c r="B71" s="84" t="s">
        <v>2</v>
      </c>
      <c r="C71" s="30"/>
      <c r="D71" s="30"/>
      <c r="E71" s="30"/>
      <c r="F71" s="30"/>
      <c r="G71" s="83" t="s">
        <v>6</v>
      </c>
      <c r="H71" s="82" t="s">
        <v>99</v>
      </c>
    </row>
    <row r="72" spans="1:8" ht="15">
      <c r="A72" s="4" t="s">
        <v>7</v>
      </c>
      <c r="B72" s="14" t="s">
        <v>8</v>
      </c>
      <c r="C72" s="2"/>
      <c r="D72" s="2"/>
      <c r="E72" s="2"/>
      <c r="F72" s="74"/>
      <c r="G72" s="74">
        <f>G7</f>
        <v>0</v>
      </c>
      <c r="H72" s="5">
        <f>H7</f>
        <v>0</v>
      </c>
    </row>
    <row r="73" spans="1:8" ht="15">
      <c r="A73" s="4" t="s">
        <v>12</v>
      </c>
      <c r="B73" s="14" t="s">
        <v>13</v>
      </c>
      <c r="C73" s="2"/>
      <c r="D73" s="2"/>
      <c r="E73" s="2"/>
      <c r="F73" s="74"/>
      <c r="G73" s="74">
        <f>G17</f>
        <v>0</v>
      </c>
      <c r="H73" s="5">
        <f>H17</f>
        <v>0</v>
      </c>
    </row>
    <row r="74" spans="1:8" ht="15">
      <c r="A74" s="4" t="s">
        <v>15</v>
      </c>
      <c r="B74" s="14" t="s">
        <v>17</v>
      </c>
      <c r="C74" s="2"/>
      <c r="D74" s="2"/>
      <c r="E74" s="2"/>
      <c r="F74" s="74"/>
      <c r="G74" s="74">
        <f>G27</f>
        <v>0</v>
      </c>
      <c r="H74" s="5">
        <f>H27</f>
        <v>0</v>
      </c>
    </row>
    <row r="75" spans="1:8" ht="15">
      <c r="A75" s="4" t="s">
        <v>16</v>
      </c>
      <c r="B75" s="14" t="s">
        <v>20</v>
      </c>
      <c r="C75" s="2"/>
      <c r="D75" s="2"/>
      <c r="E75" s="2"/>
      <c r="F75" s="74"/>
      <c r="G75" s="74">
        <f>G31</f>
        <v>0</v>
      </c>
      <c r="H75" s="5">
        <f>H31</f>
        <v>0</v>
      </c>
    </row>
    <row r="76" spans="1:8" ht="15">
      <c r="A76" s="4" t="s">
        <v>19</v>
      </c>
      <c r="B76" s="14" t="s">
        <v>43</v>
      </c>
      <c r="C76" s="2"/>
      <c r="D76" s="2"/>
      <c r="E76" s="2"/>
      <c r="F76" s="74"/>
      <c r="G76" s="74">
        <f>G38</f>
        <v>0</v>
      </c>
      <c r="H76" s="5">
        <f>H38</f>
        <v>0</v>
      </c>
    </row>
    <row r="77" spans="1:8" ht="15">
      <c r="A77" s="4" t="s">
        <v>21</v>
      </c>
      <c r="B77" s="14" t="s">
        <v>27</v>
      </c>
      <c r="C77" s="2"/>
      <c r="D77" s="2"/>
      <c r="E77" s="2"/>
      <c r="F77" s="74"/>
      <c r="G77" s="74">
        <f>G50</f>
        <v>0</v>
      </c>
      <c r="H77" s="5">
        <f>H50</f>
        <v>0</v>
      </c>
    </row>
    <row r="78" spans="1:8" ht="15">
      <c r="A78" s="4" t="s">
        <v>22</v>
      </c>
      <c r="B78" s="14" t="s">
        <v>29</v>
      </c>
      <c r="C78" s="2"/>
      <c r="D78" s="2"/>
      <c r="E78" s="2"/>
      <c r="F78" s="74"/>
      <c r="G78" s="74">
        <f>G58</f>
        <v>0</v>
      </c>
      <c r="H78" s="5">
        <f>H58</f>
        <v>0</v>
      </c>
    </row>
    <row r="79" spans="1:8" ht="15">
      <c r="A79" s="4" t="s">
        <v>23</v>
      </c>
      <c r="B79" s="14" t="s">
        <v>32</v>
      </c>
      <c r="C79" s="2"/>
      <c r="D79" s="2"/>
      <c r="E79" s="2"/>
      <c r="F79" s="74"/>
      <c r="G79" s="74">
        <f>G67</f>
        <v>0</v>
      </c>
      <c r="H79" s="5">
        <f>H67</f>
        <v>0</v>
      </c>
    </row>
    <row r="80" spans="1:8" ht="15">
      <c r="A80" s="103" t="s">
        <v>35</v>
      </c>
      <c r="B80" s="103"/>
      <c r="C80" s="103"/>
      <c r="D80" s="103"/>
      <c r="E80" s="31"/>
      <c r="F80" s="31"/>
      <c r="G80" s="31">
        <f>SUM(G72:G79)</f>
        <v>0</v>
      </c>
      <c r="H80" s="5">
        <f>SUM(H72:H79)</f>
        <v>0</v>
      </c>
    </row>
    <row r="81" spans="1:8" ht="15">
      <c r="A81" s="32"/>
      <c r="B81" s="33"/>
      <c r="C81" s="33"/>
      <c r="D81" s="33"/>
      <c r="E81" s="23"/>
      <c r="F81" s="23"/>
      <c r="G81" s="23"/>
      <c r="H81" s="13"/>
    </row>
    <row r="82" spans="1:8" ht="15">
      <c r="A82" s="34"/>
      <c r="B82" s="35"/>
      <c r="C82" s="36"/>
      <c r="D82" s="36"/>
      <c r="E82" s="36"/>
      <c r="F82" s="36"/>
      <c r="G82" s="36"/>
      <c r="H82" s="37"/>
    </row>
    <row r="83" spans="1:8" s="25" customFormat="1" ht="15">
      <c r="A83" s="89" t="s">
        <v>36</v>
      </c>
      <c r="B83" s="89"/>
      <c r="C83" s="89"/>
      <c r="D83" s="89"/>
      <c r="E83" s="89"/>
      <c r="F83" s="89"/>
      <c r="G83" s="89"/>
      <c r="H83" s="89"/>
    </row>
    <row r="84" spans="1:8" s="40" customFormat="1" ht="45">
      <c r="A84" s="38" t="s">
        <v>1</v>
      </c>
      <c r="B84" s="85" t="s">
        <v>2</v>
      </c>
      <c r="C84" s="82" t="s">
        <v>3</v>
      </c>
      <c r="D84" s="82" t="s">
        <v>4</v>
      </c>
      <c r="E84" s="82" t="s">
        <v>5</v>
      </c>
      <c r="F84" s="39"/>
      <c r="G84" s="82" t="s">
        <v>6</v>
      </c>
      <c r="H84" s="82" t="s">
        <v>99</v>
      </c>
    </row>
    <row r="85" spans="1:8" s="40" customFormat="1" ht="45">
      <c r="A85" s="41" t="s">
        <v>7</v>
      </c>
      <c r="B85" s="86" t="s">
        <v>60</v>
      </c>
      <c r="C85" s="97"/>
      <c r="D85" s="97"/>
      <c r="E85" s="97"/>
      <c r="F85" s="97"/>
      <c r="G85" s="97"/>
      <c r="H85" s="97"/>
    </row>
    <row r="86" spans="1:8" s="25" customFormat="1" ht="90">
      <c r="A86" s="42">
        <v>1</v>
      </c>
      <c r="B86" s="1" t="s">
        <v>98</v>
      </c>
      <c r="C86" s="43" t="s">
        <v>33</v>
      </c>
      <c r="D86" s="2">
        <v>1</v>
      </c>
      <c r="E86" s="2">
        <v>0</v>
      </c>
      <c r="F86" s="74">
        <f>1.2*E86</f>
        <v>0</v>
      </c>
      <c r="G86" s="74">
        <f>D86*E86</f>
        <v>0</v>
      </c>
      <c r="H86" s="2">
        <f>D86*F86</f>
        <v>0</v>
      </c>
    </row>
    <row r="87" spans="1:8" s="25" customFormat="1" ht="105">
      <c r="A87" s="42">
        <v>2</v>
      </c>
      <c r="B87" s="1" t="s">
        <v>61</v>
      </c>
      <c r="C87" s="43" t="s">
        <v>33</v>
      </c>
      <c r="D87" s="2">
        <v>2</v>
      </c>
      <c r="E87" s="2">
        <v>0</v>
      </c>
      <c r="F87" s="74">
        <f>1.2*E87</f>
        <v>0</v>
      </c>
      <c r="G87" s="74">
        <f>D87*E87</f>
        <v>0</v>
      </c>
      <c r="H87" s="2">
        <f>D87*F87</f>
        <v>0</v>
      </c>
    </row>
    <row r="88" spans="1:8" s="25" customFormat="1" ht="135">
      <c r="A88" s="42">
        <v>3</v>
      </c>
      <c r="B88" s="1" t="s">
        <v>62</v>
      </c>
      <c r="C88" s="43" t="s">
        <v>33</v>
      </c>
      <c r="D88" s="2">
        <v>2</v>
      </c>
      <c r="E88" s="2">
        <v>0</v>
      </c>
      <c r="F88" s="74">
        <f>1.2*E88</f>
        <v>0</v>
      </c>
      <c r="G88" s="74">
        <f>D88*E88</f>
        <v>0</v>
      </c>
      <c r="H88" s="2">
        <f>D88*F88</f>
        <v>0</v>
      </c>
    </row>
    <row r="89" spans="1:8" s="25" customFormat="1" ht="75">
      <c r="A89" s="42">
        <v>4</v>
      </c>
      <c r="B89" s="1" t="s">
        <v>63</v>
      </c>
      <c r="C89" s="43" t="s">
        <v>33</v>
      </c>
      <c r="D89" s="2">
        <v>2</v>
      </c>
      <c r="E89" s="2">
        <v>0</v>
      </c>
      <c r="F89" s="74">
        <f>1.2*E89</f>
        <v>0</v>
      </c>
      <c r="G89" s="74">
        <f>D89*E89</f>
        <v>0</v>
      </c>
      <c r="H89" s="2">
        <f>D89*F89</f>
        <v>0</v>
      </c>
    </row>
    <row r="90" spans="1:8" s="25" customFormat="1" ht="75">
      <c r="A90" s="42">
        <v>5</v>
      </c>
      <c r="B90" s="1" t="s">
        <v>64</v>
      </c>
      <c r="C90" s="43" t="s">
        <v>33</v>
      </c>
      <c r="D90" s="2">
        <v>19</v>
      </c>
      <c r="E90" s="2">
        <v>0</v>
      </c>
      <c r="F90" s="74">
        <f>1.2*E90</f>
        <v>0</v>
      </c>
      <c r="G90" s="74">
        <f>D90*E90</f>
        <v>0</v>
      </c>
      <c r="H90" s="2">
        <f>D90*F90</f>
        <v>0</v>
      </c>
    </row>
    <row r="91" spans="1:8" s="25" customFormat="1" ht="15">
      <c r="A91" s="42"/>
      <c r="B91" s="1" t="s">
        <v>65</v>
      </c>
      <c r="C91" s="43"/>
      <c r="D91" s="2"/>
      <c r="E91" s="2"/>
      <c r="F91" s="74"/>
      <c r="G91" s="74"/>
      <c r="H91" s="2"/>
    </row>
    <row r="92" spans="1:8" s="25" customFormat="1" ht="210">
      <c r="A92" s="44" t="s">
        <v>66</v>
      </c>
      <c r="B92" s="45" t="s">
        <v>102</v>
      </c>
      <c r="C92" s="46" t="s">
        <v>68</v>
      </c>
      <c r="D92" s="47">
        <v>1</v>
      </c>
      <c r="E92" s="2">
        <v>0</v>
      </c>
      <c r="F92" s="74">
        <f>1.2*E92</f>
        <v>0</v>
      </c>
      <c r="G92" s="74">
        <f>D92*E92</f>
        <v>0</v>
      </c>
      <c r="H92" s="2">
        <f>D92*F92</f>
        <v>0</v>
      </c>
    </row>
    <row r="93" spans="1:8" s="25" customFormat="1" ht="210">
      <c r="A93" s="48" t="s">
        <v>67</v>
      </c>
      <c r="B93" s="49" t="s">
        <v>101</v>
      </c>
      <c r="C93" s="50" t="s">
        <v>68</v>
      </c>
      <c r="D93" s="51">
        <v>1</v>
      </c>
      <c r="E93" s="2">
        <v>0</v>
      </c>
      <c r="F93" s="74">
        <f>1.2*E93</f>
        <v>0</v>
      </c>
      <c r="G93" s="74">
        <f>D93*E93</f>
        <v>0</v>
      </c>
      <c r="H93" s="2">
        <f>D93*F93</f>
        <v>0</v>
      </c>
    </row>
    <row r="94" spans="1:8" s="25" customFormat="1" ht="75">
      <c r="A94" s="48" t="s">
        <v>69</v>
      </c>
      <c r="B94" s="45" t="s">
        <v>70</v>
      </c>
      <c r="C94" s="46" t="s">
        <v>71</v>
      </c>
      <c r="D94" s="47">
        <v>10</v>
      </c>
      <c r="E94" s="2">
        <v>0</v>
      </c>
      <c r="F94" s="74">
        <f>1.2*E94</f>
        <v>0</v>
      </c>
      <c r="G94" s="74">
        <f>D94*E94</f>
        <v>0</v>
      </c>
      <c r="H94" s="2">
        <f>D94*F94</f>
        <v>0</v>
      </c>
    </row>
    <row r="95" spans="1:8" s="25" customFormat="1" ht="150">
      <c r="A95" s="48" t="s">
        <v>72</v>
      </c>
      <c r="B95" s="45" t="s">
        <v>73</v>
      </c>
      <c r="C95" s="46" t="s">
        <v>68</v>
      </c>
      <c r="D95" s="47">
        <v>1</v>
      </c>
      <c r="E95" s="2">
        <v>0</v>
      </c>
      <c r="F95" s="74">
        <f>1.2*E95</f>
        <v>0</v>
      </c>
      <c r="G95" s="74">
        <f>D95*E95</f>
        <v>0</v>
      </c>
      <c r="H95" s="2">
        <f>D95*F95</f>
        <v>0</v>
      </c>
    </row>
    <row r="96" spans="1:8" s="40" customFormat="1" ht="30">
      <c r="A96" s="42" t="s">
        <v>12</v>
      </c>
      <c r="B96" s="1" t="s">
        <v>74</v>
      </c>
      <c r="C96" s="99" t="s">
        <v>11</v>
      </c>
      <c r="D96" s="99"/>
      <c r="E96" s="99"/>
      <c r="F96" s="72"/>
      <c r="G96" s="5">
        <f>SUM(G86:G95)</f>
        <v>0</v>
      </c>
      <c r="H96" s="5">
        <f>SUM(H86:H95)</f>
        <v>0</v>
      </c>
    </row>
    <row r="98" spans="1:8" s="25" customFormat="1" ht="15">
      <c r="A98" s="89" t="s">
        <v>37</v>
      </c>
      <c r="B98" s="89"/>
      <c r="C98" s="89"/>
      <c r="D98" s="89"/>
      <c r="E98" s="89"/>
      <c r="F98" s="89"/>
      <c r="G98" s="89"/>
      <c r="H98" s="89"/>
    </row>
    <row r="99" spans="1:8" s="52" customFormat="1" ht="45">
      <c r="A99" s="7" t="s">
        <v>1</v>
      </c>
      <c r="B99" s="8" t="s">
        <v>2</v>
      </c>
      <c r="C99" s="8" t="s">
        <v>3</v>
      </c>
      <c r="D99" s="8" t="s">
        <v>4</v>
      </c>
      <c r="E99" s="39" t="s">
        <v>5</v>
      </c>
      <c r="F99" s="8"/>
      <c r="G99" s="82" t="s">
        <v>6</v>
      </c>
      <c r="H99" s="82" t="s">
        <v>99</v>
      </c>
    </row>
    <row r="100" spans="1:8" s="25" customFormat="1" ht="15">
      <c r="A100" s="9"/>
      <c r="B100" s="53"/>
      <c r="C100" s="54"/>
      <c r="D100" s="55"/>
      <c r="E100" s="11"/>
      <c r="F100" s="70"/>
      <c r="G100" s="70"/>
      <c r="H100" s="3"/>
    </row>
    <row r="101" spans="1:8" s="25" customFormat="1" ht="15">
      <c r="A101" s="9" t="s">
        <v>12</v>
      </c>
      <c r="B101" s="56" t="s">
        <v>38</v>
      </c>
      <c r="C101" s="99"/>
      <c r="D101" s="99"/>
      <c r="E101" s="99"/>
      <c r="F101" s="99"/>
      <c r="G101" s="99"/>
      <c r="H101" s="99"/>
    </row>
    <row r="102" spans="1:8" s="25" customFormat="1" ht="30" customHeight="1">
      <c r="A102" s="100">
        <v>1</v>
      </c>
      <c r="B102" s="1" t="s">
        <v>39</v>
      </c>
      <c r="C102" s="57"/>
      <c r="D102" s="58"/>
      <c r="E102" s="58"/>
      <c r="F102" s="58"/>
      <c r="G102" s="58"/>
      <c r="H102" s="2"/>
    </row>
    <row r="103" spans="1:8" s="25" customFormat="1" ht="15">
      <c r="A103" s="100"/>
      <c r="B103" s="59" t="s">
        <v>75</v>
      </c>
      <c r="C103" s="72" t="s">
        <v>26</v>
      </c>
      <c r="D103" s="5">
        <v>900</v>
      </c>
      <c r="E103" s="5">
        <v>0</v>
      </c>
      <c r="F103" s="5">
        <f>1.2*E103</f>
        <v>0</v>
      </c>
      <c r="G103" s="5">
        <f>D103*E103</f>
        <v>0</v>
      </c>
      <c r="H103" s="5">
        <f>D103*F103</f>
        <v>0</v>
      </c>
    </row>
    <row r="104" spans="1:8" s="25" customFormat="1" ht="15">
      <c r="A104" s="100"/>
      <c r="B104" s="59" t="s">
        <v>76</v>
      </c>
      <c r="C104" s="72" t="s">
        <v>26</v>
      </c>
      <c r="D104" s="5">
        <v>1350</v>
      </c>
      <c r="E104" s="5">
        <v>0</v>
      </c>
      <c r="F104" s="5">
        <f>1.2*E104</f>
        <v>0</v>
      </c>
      <c r="G104" s="5">
        <f>D104*E104</f>
        <v>0</v>
      </c>
      <c r="H104" s="5">
        <f>D104*F104</f>
        <v>0</v>
      </c>
    </row>
    <row r="105" spans="1:8" s="25" customFormat="1" ht="15">
      <c r="A105" s="100"/>
      <c r="B105" s="59" t="s">
        <v>77</v>
      </c>
      <c r="C105" s="72" t="s">
        <v>26</v>
      </c>
      <c r="D105" s="5">
        <v>60</v>
      </c>
      <c r="E105" s="5">
        <v>0</v>
      </c>
      <c r="F105" s="5">
        <f>1.2*E105</f>
        <v>0</v>
      </c>
      <c r="G105" s="5">
        <f>D105*E105</f>
        <v>0</v>
      </c>
      <c r="H105" s="5">
        <f>D105*F105</f>
        <v>0</v>
      </c>
    </row>
    <row r="106" spans="1:8" s="25" customFormat="1" ht="15">
      <c r="A106" s="100"/>
      <c r="B106" s="59"/>
      <c r="C106" s="57"/>
      <c r="D106" s="3"/>
      <c r="E106" s="3"/>
      <c r="F106" s="69"/>
      <c r="G106" s="69"/>
      <c r="H106" s="3"/>
    </row>
    <row r="107" spans="1:8" s="25" customFormat="1" ht="15">
      <c r="A107" s="4" t="s">
        <v>12</v>
      </c>
      <c r="B107" s="59" t="s">
        <v>38</v>
      </c>
      <c r="C107" s="99" t="s">
        <v>11</v>
      </c>
      <c r="D107" s="99"/>
      <c r="E107" s="99"/>
      <c r="F107" s="72"/>
      <c r="G107" s="5">
        <f>SUM(G103:G106)</f>
        <v>0</v>
      </c>
      <c r="H107" s="5">
        <f>SUM(H103:H106)</f>
        <v>0</v>
      </c>
    </row>
    <row r="108" spans="2:8" s="25" customFormat="1" ht="15">
      <c r="B108" s="26"/>
      <c r="C108" s="60"/>
      <c r="D108" s="27"/>
      <c r="E108" s="27"/>
      <c r="F108" s="27"/>
      <c r="G108" s="27"/>
      <c r="H108" s="61"/>
    </row>
    <row r="109" spans="1:8" ht="15">
      <c r="A109" s="102" t="s">
        <v>78</v>
      </c>
      <c r="B109" s="102"/>
      <c r="C109" s="102"/>
      <c r="D109" s="102"/>
      <c r="E109" s="102"/>
      <c r="F109" s="102"/>
      <c r="G109" s="102"/>
      <c r="H109" s="102"/>
    </row>
    <row r="110" spans="1:8" s="25" customFormat="1" ht="30">
      <c r="A110" s="29" t="s">
        <v>1</v>
      </c>
      <c r="B110" s="105" t="s">
        <v>2</v>
      </c>
      <c r="C110" s="106"/>
      <c r="D110" s="106"/>
      <c r="E110" s="107"/>
      <c r="F110" s="73"/>
      <c r="G110" s="73"/>
      <c r="H110" s="62"/>
    </row>
    <row r="111" spans="1:8" s="25" customFormat="1" ht="15">
      <c r="A111" s="4" t="s">
        <v>12</v>
      </c>
      <c r="B111" s="108" t="s">
        <v>40</v>
      </c>
      <c r="C111" s="108"/>
      <c r="D111" s="108"/>
      <c r="E111" s="108"/>
      <c r="F111" s="75"/>
      <c r="G111" s="75">
        <f>G107</f>
        <v>0</v>
      </c>
      <c r="H111" s="5">
        <f>H107</f>
        <v>0</v>
      </c>
    </row>
    <row r="112" spans="1:8" s="25" customFormat="1" ht="15">
      <c r="A112" s="109" t="s">
        <v>35</v>
      </c>
      <c r="B112" s="110"/>
      <c r="C112" s="110"/>
      <c r="D112" s="110"/>
      <c r="E112" s="111"/>
      <c r="F112" s="76"/>
      <c r="G112" s="5">
        <f>SUM(G111:G111)</f>
        <v>0</v>
      </c>
      <c r="H112" s="5">
        <f>SUM(H111:H111)</f>
        <v>0</v>
      </c>
    </row>
    <row r="114" spans="1:8" ht="15">
      <c r="A114" s="115" t="s">
        <v>79</v>
      </c>
      <c r="B114" s="115"/>
      <c r="C114" s="115"/>
      <c r="D114" s="115"/>
      <c r="E114" s="115"/>
      <c r="F114" s="115"/>
      <c r="G114" s="115"/>
      <c r="H114" s="115"/>
    </row>
    <row r="115" spans="1:8" s="27" customFormat="1" ht="15">
      <c r="A115" s="116"/>
      <c r="B115" s="116"/>
      <c r="C115" s="116"/>
      <c r="D115" s="116"/>
      <c r="E115" s="116"/>
      <c r="F115" s="116"/>
      <c r="G115" s="116"/>
      <c r="H115" s="116"/>
    </row>
    <row r="116" spans="1:8" s="27" customFormat="1" ht="30">
      <c r="A116" s="62" t="s">
        <v>1</v>
      </c>
      <c r="B116" s="112" t="s">
        <v>2</v>
      </c>
      <c r="C116" s="113"/>
      <c r="D116" s="113"/>
      <c r="E116" s="114"/>
      <c r="F116" s="77"/>
      <c r="G116" s="77" t="s">
        <v>6</v>
      </c>
      <c r="H116" s="77" t="s">
        <v>99</v>
      </c>
    </row>
    <row r="117" spans="1:8" s="27" customFormat="1" ht="15">
      <c r="A117" s="63" t="s">
        <v>7</v>
      </c>
      <c r="B117" s="104" t="s">
        <v>8</v>
      </c>
      <c r="C117" s="104"/>
      <c r="D117" s="104"/>
      <c r="E117" s="104"/>
      <c r="F117" s="64"/>
      <c r="G117" s="64">
        <f>G7</f>
        <v>0</v>
      </c>
      <c r="H117" s="64">
        <f>H7</f>
        <v>0</v>
      </c>
    </row>
    <row r="118" spans="1:8" s="27" customFormat="1" ht="15">
      <c r="A118" s="63" t="s">
        <v>12</v>
      </c>
      <c r="B118" s="104" t="s">
        <v>13</v>
      </c>
      <c r="C118" s="104"/>
      <c r="D118" s="104"/>
      <c r="E118" s="104"/>
      <c r="F118" s="74"/>
      <c r="G118" s="74">
        <f>G17</f>
        <v>0</v>
      </c>
      <c r="H118" s="2">
        <f>H17</f>
        <v>0</v>
      </c>
    </row>
    <row r="119" spans="1:8" s="27" customFormat="1" ht="15">
      <c r="A119" s="63" t="s">
        <v>15</v>
      </c>
      <c r="B119" s="104" t="s">
        <v>17</v>
      </c>
      <c r="C119" s="104"/>
      <c r="D119" s="104"/>
      <c r="E119" s="104"/>
      <c r="F119" s="74"/>
      <c r="G119" s="74">
        <f>G27</f>
        <v>0</v>
      </c>
      <c r="H119" s="2">
        <f>H27</f>
        <v>0</v>
      </c>
    </row>
    <row r="120" spans="1:8" s="27" customFormat="1" ht="15">
      <c r="A120" s="63" t="s">
        <v>16</v>
      </c>
      <c r="B120" s="104" t="s">
        <v>20</v>
      </c>
      <c r="C120" s="104"/>
      <c r="D120" s="104"/>
      <c r="E120" s="104"/>
      <c r="F120" s="74"/>
      <c r="G120" s="74">
        <f>G31</f>
        <v>0</v>
      </c>
      <c r="H120" s="2">
        <f>H31</f>
        <v>0</v>
      </c>
    </row>
    <row r="121" spans="1:8" s="27" customFormat="1" ht="15">
      <c r="A121" s="63" t="s">
        <v>19</v>
      </c>
      <c r="B121" s="104" t="s">
        <v>80</v>
      </c>
      <c r="C121" s="104"/>
      <c r="D121" s="104"/>
      <c r="E121" s="104"/>
      <c r="F121" s="74"/>
      <c r="G121" s="74">
        <f>G38</f>
        <v>0</v>
      </c>
      <c r="H121" s="2">
        <f>H38</f>
        <v>0</v>
      </c>
    </row>
    <row r="122" spans="1:8" s="27" customFormat="1" ht="15">
      <c r="A122" s="63" t="s">
        <v>21</v>
      </c>
      <c r="B122" s="104" t="s">
        <v>27</v>
      </c>
      <c r="C122" s="104"/>
      <c r="D122" s="104"/>
      <c r="E122" s="104"/>
      <c r="F122" s="74"/>
      <c r="G122" s="74">
        <f>G50</f>
        <v>0</v>
      </c>
      <c r="H122" s="2">
        <f>H50</f>
        <v>0</v>
      </c>
    </row>
    <row r="123" spans="1:8" s="27" customFormat="1" ht="15">
      <c r="A123" s="63" t="s">
        <v>22</v>
      </c>
      <c r="B123" s="104" t="s">
        <v>29</v>
      </c>
      <c r="C123" s="104"/>
      <c r="D123" s="104"/>
      <c r="E123" s="104"/>
      <c r="F123" s="74"/>
      <c r="G123" s="74">
        <f>G58</f>
        <v>0</v>
      </c>
      <c r="H123" s="2">
        <f>H58</f>
        <v>0</v>
      </c>
    </row>
    <row r="124" spans="1:8" s="27" customFormat="1" ht="15">
      <c r="A124" s="63" t="s">
        <v>23</v>
      </c>
      <c r="B124" s="104" t="s">
        <v>32</v>
      </c>
      <c r="C124" s="104"/>
      <c r="D124" s="104"/>
      <c r="E124" s="104"/>
      <c r="F124" s="74"/>
      <c r="G124" s="74">
        <f>G67</f>
        <v>0</v>
      </c>
      <c r="H124" s="2">
        <f>H67</f>
        <v>0</v>
      </c>
    </row>
    <row r="125" spans="1:8" s="27" customFormat="1" ht="15">
      <c r="A125" s="63" t="s">
        <v>24</v>
      </c>
      <c r="B125" s="104" t="s">
        <v>81</v>
      </c>
      <c r="C125" s="104"/>
      <c r="D125" s="104"/>
      <c r="E125" s="104"/>
      <c r="F125" s="74"/>
      <c r="G125" s="74">
        <f>G96</f>
        <v>0</v>
      </c>
      <c r="H125" s="2">
        <f>H96</f>
        <v>0</v>
      </c>
    </row>
    <row r="126" spans="1:8" s="27" customFormat="1" ht="15">
      <c r="A126" s="63" t="s">
        <v>25</v>
      </c>
      <c r="B126" s="104" t="s">
        <v>82</v>
      </c>
      <c r="C126" s="104"/>
      <c r="D126" s="104"/>
      <c r="E126" s="104"/>
      <c r="F126" s="74"/>
      <c r="G126" s="74">
        <f>G112</f>
        <v>0</v>
      </c>
      <c r="H126" s="2">
        <f>H112</f>
        <v>0</v>
      </c>
    </row>
    <row r="127" spans="1:8" s="27" customFormat="1" ht="15">
      <c r="A127" s="63" t="s">
        <v>31</v>
      </c>
      <c r="B127" s="104"/>
      <c r="C127" s="104"/>
      <c r="D127" s="104"/>
      <c r="E127" s="104"/>
      <c r="F127" s="74"/>
      <c r="G127" s="74"/>
      <c r="H127" s="5"/>
    </row>
    <row r="128" spans="1:8" s="27" customFormat="1" ht="15">
      <c r="A128" s="117" t="s">
        <v>83</v>
      </c>
      <c r="B128" s="118"/>
      <c r="C128" s="118"/>
      <c r="D128" s="118"/>
      <c r="E128" s="119"/>
      <c r="F128" s="78"/>
      <c r="G128" s="74">
        <f>SUM(G117:G127)</f>
        <v>0</v>
      </c>
      <c r="H128" s="2">
        <f>SUM(H117:H127)</f>
        <v>0</v>
      </c>
    </row>
    <row r="129" spans="1:8" ht="15" customHeight="1">
      <c r="A129" s="122" t="s">
        <v>109</v>
      </c>
      <c r="B129" s="123"/>
      <c r="C129" s="123"/>
      <c r="D129" s="123"/>
      <c r="E129" s="123"/>
      <c r="F129" s="123"/>
      <c r="G129" s="123"/>
      <c r="H129" s="123"/>
    </row>
    <row r="130" spans="1:8" ht="15">
      <c r="A130" s="122"/>
      <c r="B130" s="123"/>
      <c r="C130" s="123"/>
      <c r="D130" s="123"/>
      <c r="E130" s="123"/>
      <c r="F130" s="123"/>
      <c r="G130" s="123"/>
      <c r="H130" s="123"/>
    </row>
    <row r="131" spans="1:8" ht="15">
      <c r="A131" s="122"/>
      <c r="B131" s="123"/>
      <c r="C131" s="123"/>
      <c r="D131" s="123"/>
      <c r="E131" s="123"/>
      <c r="F131" s="123"/>
      <c r="G131" s="123"/>
      <c r="H131" s="123"/>
    </row>
    <row r="132" spans="1:8" ht="15">
      <c r="A132" s="122"/>
      <c r="B132" s="123"/>
      <c r="C132" s="123"/>
      <c r="D132" s="123"/>
      <c r="E132" s="123"/>
      <c r="F132" s="123"/>
      <c r="G132" s="123"/>
      <c r="H132" s="123"/>
    </row>
    <row r="133" spans="1:8" ht="15">
      <c r="A133" s="122"/>
      <c r="B133" s="123"/>
      <c r="C133" s="123"/>
      <c r="D133" s="123"/>
      <c r="E133" s="123"/>
      <c r="F133" s="123"/>
      <c r="G133" s="123"/>
      <c r="H133" s="123"/>
    </row>
    <row r="134" spans="1:8" ht="15">
      <c r="A134" s="122"/>
      <c r="B134" s="123"/>
      <c r="C134" s="123"/>
      <c r="D134" s="123"/>
      <c r="E134" s="123"/>
      <c r="F134" s="123"/>
      <c r="G134" s="123"/>
      <c r="H134" s="123"/>
    </row>
    <row r="135" spans="1:8" ht="15">
      <c r="A135" s="120"/>
      <c r="B135" s="121"/>
      <c r="C135" s="121"/>
      <c r="D135" s="121"/>
      <c r="E135" s="121"/>
      <c r="F135" s="121"/>
      <c r="G135" s="121"/>
      <c r="H135" s="121"/>
    </row>
    <row r="136" spans="1:8" ht="15">
      <c r="A136" s="120"/>
      <c r="B136" s="121" t="s">
        <v>110</v>
      </c>
      <c r="C136" s="121"/>
      <c r="D136" s="121"/>
      <c r="E136" s="121"/>
      <c r="F136" s="121"/>
      <c r="G136" s="121"/>
      <c r="H136" s="121"/>
    </row>
    <row r="137" spans="1:8" ht="15">
      <c r="A137" s="120"/>
      <c r="B137" s="81" t="s">
        <v>111</v>
      </c>
      <c r="C137" s="121"/>
      <c r="D137" s="121"/>
      <c r="E137" s="121"/>
      <c r="F137" s="121"/>
      <c r="G137" s="123" t="s">
        <v>113</v>
      </c>
      <c r="H137" s="123"/>
    </row>
    <row r="138" spans="1:8" ht="15">
      <c r="A138" s="120"/>
      <c r="B138" s="121"/>
      <c r="C138" s="121"/>
      <c r="D138" s="121"/>
      <c r="E138" s="121" t="s">
        <v>115</v>
      </c>
      <c r="F138" s="121"/>
      <c r="G138" s="121"/>
      <c r="H138" s="121"/>
    </row>
    <row r="139" spans="1:8" ht="15">
      <c r="A139" s="120"/>
      <c r="B139" s="121" t="s">
        <v>112</v>
      </c>
      <c r="C139" s="121"/>
      <c r="D139" s="121"/>
      <c r="E139" s="121"/>
      <c r="F139" s="121"/>
      <c r="G139" s="123" t="s">
        <v>114</v>
      </c>
      <c r="H139" s="123"/>
    </row>
    <row r="140" spans="1:8" ht="15">
      <c r="A140" s="120"/>
      <c r="B140" s="121" t="s">
        <v>111</v>
      </c>
      <c r="C140" s="121"/>
      <c r="D140" s="121"/>
      <c r="E140" s="121"/>
      <c r="F140" s="121"/>
      <c r="G140" s="121"/>
      <c r="H140" s="121"/>
    </row>
    <row r="141" spans="1:8" ht="15">
      <c r="A141" s="120"/>
      <c r="B141" s="121"/>
      <c r="C141" s="121"/>
      <c r="D141" s="121"/>
      <c r="E141" s="121"/>
      <c r="F141" s="121"/>
      <c r="G141" s="121"/>
      <c r="H141" s="121"/>
    </row>
    <row r="142" spans="1:8" ht="15">
      <c r="A142" s="120"/>
      <c r="B142" s="121"/>
      <c r="C142" s="121"/>
      <c r="D142" s="121"/>
      <c r="E142" s="121"/>
      <c r="F142" s="121"/>
      <c r="G142" s="121"/>
      <c r="H142" s="121"/>
    </row>
    <row r="143" spans="1:8" ht="15.75" customHeight="1">
      <c r="A143" s="120"/>
      <c r="B143" s="121"/>
      <c r="C143" s="121"/>
      <c r="D143" s="121"/>
      <c r="E143" s="121"/>
      <c r="F143" s="121"/>
      <c r="G143" s="121"/>
      <c r="H143" s="121"/>
    </row>
  </sheetData>
  <sheetProtection selectLockedCells="1" selectUnlockedCells="1"/>
  <mergeCells count="59">
    <mergeCell ref="B124:E124"/>
    <mergeCell ref="B125:E125"/>
    <mergeCell ref="B126:E126"/>
    <mergeCell ref="B127:E127"/>
    <mergeCell ref="A128:E128"/>
    <mergeCell ref="B118:E118"/>
    <mergeCell ref="B119:E119"/>
    <mergeCell ref="B120:E120"/>
    <mergeCell ref="B121:E121"/>
    <mergeCell ref="B122:E122"/>
    <mergeCell ref="B123:E123"/>
    <mergeCell ref="A109:H109"/>
    <mergeCell ref="B110:E110"/>
    <mergeCell ref="B111:E111"/>
    <mergeCell ref="A112:E112"/>
    <mergeCell ref="B116:E116"/>
    <mergeCell ref="B117:E117"/>
    <mergeCell ref="A114:H115"/>
    <mergeCell ref="C96:E96"/>
    <mergeCell ref="A98:H98"/>
    <mergeCell ref="C101:H101"/>
    <mergeCell ref="A102:A106"/>
    <mergeCell ref="C107:E107"/>
    <mergeCell ref="C67:E67"/>
    <mergeCell ref="A68:H68"/>
    <mergeCell ref="A69:H69"/>
    <mergeCell ref="A80:D80"/>
    <mergeCell ref="A83:H83"/>
    <mergeCell ref="A41:A42"/>
    <mergeCell ref="A43:A44"/>
    <mergeCell ref="C85:H85"/>
    <mergeCell ref="A45:A46"/>
    <mergeCell ref="A48:A49"/>
    <mergeCell ref="C50:E50"/>
    <mergeCell ref="C52:H52"/>
    <mergeCell ref="C58:E58"/>
    <mergeCell ref="C60:H60"/>
    <mergeCell ref="B1:H1"/>
    <mergeCell ref="A34:A35"/>
    <mergeCell ref="A36:A37"/>
    <mergeCell ref="C38:E38"/>
    <mergeCell ref="C40:H40"/>
    <mergeCell ref="A129:H134"/>
    <mergeCell ref="G137:H137"/>
    <mergeCell ref="G139:H139"/>
    <mergeCell ref="A24:A25"/>
    <mergeCell ref="C27:E27"/>
    <mergeCell ref="B29:H29"/>
    <mergeCell ref="B31:C31"/>
    <mergeCell ref="D31:E31"/>
    <mergeCell ref="C33:H33"/>
    <mergeCell ref="C17:E17"/>
    <mergeCell ref="C19:H19"/>
    <mergeCell ref="A20:A21"/>
    <mergeCell ref="A22:A23"/>
    <mergeCell ref="A2:H2"/>
    <mergeCell ref="C5:H5"/>
    <mergeCell ref="C7:E7"/>
    <mergeCell ref="C9:H9"/>
  </mergeCells>
  <conditionalFormatting sqref="H13:H14 H17:H21 H27:H29 H32:H44 H48:H53 H58:H62 H67:H70 H97 H113 H117:H128 G128 H4:H11 H72:H82 H2 H144:H65536">
    <cfRule type="cellIs" priority="1" dxfId="1" operator="greaterThan" stopIfTrue="1">
      <formula>200000</formula>
    </cfRule>
    <cfRule type="cellIs" priority="2" dxfId="0" operator="greaterThan" stopIfTrue="1">
      <formula>300000</formula>
    </cfRule>
  </conditionalFormatting>
  <conditionalFormatting sqref="H31 H83 H89:H96 H98 H110:H112 G107 G112 H85 H100:H108 G96">
    <cfRule type="cellIs" priority="3" dxfId="0" operator="greaterThan" stopIfTrue="1">
      <formula>200000</formula>
    </cfRule>
  </conditionalFormatting>
  <conditionalFormatting sqref="H12">
    <cfRule type="cellIs" priority="4" dxfId="1" operator="greaterThan" stopIfTrue="1">
      <formula>200000</formula>
    </cfRule>
    <cfRule type="cellIs" priority="5" dxfId="0" operator="greaterThan" stopIfTrue="1">
      <formula>300000</formula>
    </cfRule>
  </conditionalFormatting>
  <conditionalFormatting sqref="H22:H23 H26">
    <cfRule type="cellIs" priority="6" dxfId="1" operator="greaterThan" stopIfTrue="1">
      <formula>200000</formula>
    </cfRule>
    <cfRule type="cellIs" priority="7" dxfId="0" operator="greaterThan" stopIfTrue="1">
      <formula>300000</formula>
    </cfRule>
  </conditionalFormatting>
  <conditionalFormatting sqref="H54">
    <cfRule type="cellIs" priority="8" dxfId="1" operator="greaterThan" stopIfTrue="1">
      <formula>200000</formula>
    </cfRule>
    <cfRule type="cellIs" priority="9" dxfId="0" operator="greaterThan" stopIfTrue="1">
      <formula>300000</formula>
    </cfRule>
  </conditionalFormatting>
  <conditionalFormatting sqref="H55">
    <cfRule type="cellIs" priority="10" dxfId="1" operator="greaterThan" stopIfTrue="1">
      <formula>200000</formula>
    </cfRule>
    <cfRule type="cellIs" priority="11" dxfId="0" operator="greaterThan" stopIfTrue="1">
      <formula>300000</formula>
    </cfRule>
  </conditionalFormatting>
  <conditionalFormatting sqref="H30">
    <cfRule type="cellIs" priority="12" dxfId="1" operator="greaterThan" stopIfTrue="1">
      <formula>200000</formula>
    </cfRule>
    <cfRule type="cellIs" priority="13" dxfId="0" operator="greaterThan" stopIfTrue="1">
      <formula>300000</formula>
    </cfRule>
  </conditionalFormatting>
  <conditionalFormatting sqref="H86">
    <cfRule type="cellIs" priority="14" dxfId="0" operator="greaterThan" stopIfTrue="1">
      <formula>200000</formula>
    </cfRule>
  </conditionalFormatting>
  <conditionalFormatting sqref="H87:H88">
    <cfRule type="cellIs" priority="15" dxfId="0" operator="greaterThan" stopIfTrue="1">
      <formula>200000</formula>
    </cfRule>
  </conditionalFormatting>
  <conditionalFormatting sqref="H24:H25">
    <cfRule type="cellIs" priority="16" dxfId="1" operator="greaterThan" stopIfTrue="1">
      <formula>200000</formula>
    </cfRule>
    <cfRule type="cellIs" priority="17" dxfId="0" operator="greaterThan" stopIfTrue="1">
      <formula>300000</formula>
    </cfRule>
  </conditionalFormatting>
  <conditionalFormatting sqref="H45:H46">
    <cfRule type="cellIs" priority="18" dxfId="1" operator="greaterThan" stopIfTrue="1">
      <formula>200000</formula>
    </cfRule>
    <cfRule type="cellIs" priority="19" dxfId="0" operator="greaterThan" stopIfTrue="1">
      <formula>300000</formula>
    </cfRule>
  </conditionalFormatting>
  <conditionalFormatting sqref="H47">
    <cfRule type="cellIs" priority="20" dxfId="1" operator="greaterThan" stopIfTrue="1">
      <formula>200000</formula>
    </cfRule>
    <cfRule type="cellIs" priority="21" dxfId="0" operator="greaterThan" stopIfTrue="1">
      <formula>300000</formula>
    </cfRule>
  </conditionalFormatting>
  <conditionalFormatting sqref="H57">
    <cfRule type="cellIs" priority="22" dxfId="1" operator="greaterThan" stopIfTrue="1">
      <formula>200000</formula>
    </cfRule>
    <cfRule type="cellIs" priority="23" dxfId="0" operator="greaterThan" stopIfTrue="1">
      <formula>300000</formula>
    </cfRule>
  </conditionalFormatting>
  <conditionalFormatting sqref="H56">
    <cfRule type="cellIs" priority="24" dxfId="1" operator="greaterThan" stopIfTrue="1">
      <formula>200000</formula>
    </cfRule>
    <cfRule type="cellIs" priority="25" dxfId="0" operator="greaterThan" stopIfTrue="1">
      <formula>300000</formula>
    </cfRule>
  </conditionalFormatting>
  <conditionalFormatting sqref="H63">
    <cfRule type="cellIs" priority="26" dxfId="1" operator="greaterThan" stopIfTrue="1">
      <formula>200000</formula>
    </cfRule>
    <cfRule type="cellIs" priority="27" dxfId="0" operator="greaterThan" stopIfTrue="1">
      <formula>300000</formula>
    </cfRule>
  </conditionalFormatting>
  <conditionalFormatting sqref="H15">
    <cfRule type="cellIs" priority="28" dxfId="1" operator="greaterThan" stopIfTrue="1">
      <formula>200000</formula>
    </cfRule>
    <cfRule type="cellIs" priority="29" dxfId="0" operator="greaterThan" stopIfTrue="1">
      <formula>300000</formula>
    </cfRule>
  </conditionalFormatting>
  <conditionalFormatting sqref="H64">
    <cfRule type="cellIs" priority="30" dxfId="1" operator="greaterThan" stopIfTrue="1">
      <formula>200000</formula>
    </cfRule>
    <cfRule type="cellIs" priority="31" dxfId="0" operator="greaterThan" stopIfTrue="1">
      <formula>300000</formula>
    </cfRule>
  </conditionalFormatting>
  <conditionalFormatting sqref="H16">
    <cfRule type="cellIs" priority="32" dxfId="1" operator="greaterThan" stopIfTrue="1">
      <formula>200000</formula>
    </cfRule>
    <cfRule type="cellIs" priority="33" dxfId="0" operator="greaterThan" stopIfTrue="1">
      <formula>300000</formula>
    </cfRule>
  </conditionalFormatting>
  <conditionalFormatting sqref="H109">
    <cfRule type="cellIs" priority="34" dxfId="1" operator="greaterThan" stopIfTrue="1">
      <formula>200000</formula>
    </cfRule>
    <cfRule type="cellIs" priority="35" dxfId="0" operator="greaterThan" stopIfTrue="1">
      <formula>300000</formula>
    </cfRule>
  </conditionalFormatting>
  <conditionalFormatting sqref="H65:H66">
    <cfRule type="cellIs" priority="36" dxfId="1" operator="greaterThan" stopIfTrue="1">
      <formula>200000</formula>
    </cfRule>
    <cfRule type="cellIs" priority="37" dxfId="0" operator="greaterThan" stopIfTrue="1">
      <formula>300000</formula>
    </cfRule>
  </conditionalFormatting>
  <printOptions horizontalCentered="1"/>
  <pageMargins left="0.7875" right="0.19652777777777777" top="0.7479166666666667" bottom="0.19652777777777777" header="0.5118055555555555" footer="0.5118055555555555"/>
  <pageSetup horizontalDpi="300" verticalDpi="300" orientation="portrait" paperSize="9" scale="85" r:id="rId1"/>
  <rowBreaks count="6" manualBreakCount="6">
    <brk id="18" max="5" man="1"/>
    <brk id="39" max="5" man="1"/>
    <brk id="58" max="5" man="1"/>
    <brk id="81" max="5" man="1"/>
    <brk id="91" max="5" man="1"/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Jelena</cp:lastModifiedBy>
  <cp:lastPrinted>2017-10-24T11:22:02Z</cp:lastPrinted>
  <dcterms:created xsi:type="dcterms:W3CDTF">2017-10-23T12:31:45Z</dcterms:created>
  <dcterms:modified xsi:type="dcterms:W3CDTF">2017-11-06T13:04:50Z</dcterms:modified>
  <cp:category/>
  <cp:version/>
  <cp:contentType/>
  <cp:contentStatus/>
</cp:coreProperties>
</file>